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AQ10" i="4"/>
  <c r="B10" i="4"/>
  <c r="LJ8" i="4"/>
  <c r="JQ8" i="4"/>
  <c r="HX8" i="4"/>
  <c r="DU8" i="4"/>
  <c r="CF8" i="4"/>
  <c r="AQ8" i="4"/>
  <c r="B8" i="4"/>
  <c r="B6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GQ30" i="4"/>
  <c r="BZ30" i="4"/>
  <c r="IE76" i="4"/>
  <c r="BZ51" i="4"/>
  <c r="KP76" i="4"/>
  <c r="HA76" i="4"/>
  <c r="AN51" i="4"/>
  <c r="FE30" i="4"/>
  <c r="JV51" i="4"/>
  <c r="JV30" i="4"/>
  <c r="AN30" i="4"/>
  <c r="AG76" i="4"/>
  <c r="FE51" i="4"/>
  <c r="HP76" i="4"/>
  <c r="BG30" i="4"/>
  <c r="AV76" i="4"/>
  <c r="KO51" i="4"/>
  <c r="BG51" i="4"/>
  <c r="LE76" i="4"/>
  <c r="FX51" i="4"/>
  <c r="KO30" i="4"/>
  <c r="FX30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<sst xmlns="http://schemas.openxmlformats.org/spreadsheetml/2006/main" count="287" uniqueCount="138">
  <si>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</si>
  <si>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</si>
  <si>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</si>
  <si>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</si>
  <si>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</si>
  <si>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</si>
  <si>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</si>
  <si>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</si>
  <si>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</si>
  <si>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</si>
  <si>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</si>
  <si>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</si>
  <si>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</si>
  <si>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</si>
  <si>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</si>
  <si>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</si>
  <si>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</si>
  <si>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</si>
  <si>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</si>
  <si>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</si>
  <si>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</si>
  <si>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</si>
  <si>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</si>
  <si>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</si>
  <si>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</si>
  <si>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</si>
  <si>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</si>
  <si>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</si>
  <si>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</si>
  <si>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</si>
  <si>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</si>
  <si>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</si>
  <si>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</si>
  <si>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</si>
  <si>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</si>
  <si>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</si>
  <si>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</si>
  <si>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</si>
  <si>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</si>
  <si>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</si>
  <si>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</si>
  <si>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</si>
  <si>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</si>
  <si>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</si>
  <si>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</si>
  <si>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</si>
  <si>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</si>
  <si>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</si>
  <si>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</si>
  <si>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</si>
  <si>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</si>
  <si>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</si>
  <si>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</si>
  <si>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</si>
  <si>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</si>
  <si>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</si>
  <si>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</si>
  <si>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</si>
  <si>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</si>
  <si>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</si>
  <si>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</si>
  <si>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</si>
  <si>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</si>
  <si>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</si>
  <si>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</si>
  <si>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</si>
  <si>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</si>
  <si>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</si>
  <si>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</si>
  <si>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</si>
  <si>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</si>
  <si>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</si>
  <si>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</si>
  <si>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</si>
  <si>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</si>
  <si>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</si>
  <si>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</si>
  <si>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</si>
  <si>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</si>
  <si>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</si>
  <si>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</si>
  <si>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</si>
  <si>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</si>
  <si>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</si>
  <si>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</si>
  <si>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</si>
  <si>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</si>
  <si>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</si>
  <si>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</si>
  <si>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</si>
  <si>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</si>
  <si>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</si>
  <si>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</si>
  <si>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</si>
  <si>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</si>
  <si>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</si>
  <si>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</si>
  <si>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</si>
  <si>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</si>
  <si>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</si>
  <si>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</si>
  <si>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</si>
  <si>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</si>
  <si>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</si>
  <si>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</si>
  <si>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</si>
  <si>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</si>
  <si>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</si>
  <si>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</si>
  <si>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</si>
  <si>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</si>
  <si>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</si>
  <si>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</si>
  <si>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</si>
  <si>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</si>
  <si>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 xml:space="preserve"> </t>
    <phoneticPr fontId="9"/>
  </si>
  <si>
    <t>愛媛県　四国中央市</t>
  </si>
  <si>
    <t>栄町第１駐車場</t>
  </si>
  <si>
    <t>法非適用</t>
  </si>
  <si>
    <t>駐車場整備事業</t>
  </si>
  <si>
    <t>-</t>
  </si>
  <si>
    <t>Ａ１Ｂ１</t>
  </si>
  <si>
    <t>該当数値なし</t>
  </si>
  <si>
    <t>その他駐車場</t>
  </si>
  <si>
    <t>立体式</t>
  </si>
  <si>
    <t>駅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</si>
  <si>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</si>
  <si>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</si>
  <si>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</si>
  <si>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</si>
  <si>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</si>
  <si>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</si>
  <si>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</si>
  <si>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</si>
  <si>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　「⑥有形固定資産減価償却率」、「⑨累積欠損金比率」ともに該当数値がないため分析は困難である。しかし、「⑧設備投資見込額」、「⑩企業債残高対料金収入比率」ともに０であることから、当面の間は安定した経営が期待できる。
　敷地の地価については、当該駐車場用地の周辺地価と比較して大きく変わりはない。</t>
    <rPh sb="109" eb="111">
      <t>シキチ</t>
    </rPh>
    <rPh sb="112" eb="114">
      <t>チカ</t>
    </rPh>
    <rPh sb="120" eb="122">
      <t>トウガイ</t>
    </rPh>
    <rPh sb="122" eb="125">
      <t>チュウシャジョウ</t>
    </rPh>
    <rPh sb="125" eb="127">
      <t>ヨウチ</t>
    </rPh>
    <rPh sb="128" eb="130">
      <t>シュウヘン</t>
    </rPh>
    <rPh sb="130" eb="132">
      <t>チカ</t>
    </rPh>
    <rPh sb="133" eb="135">
      <t>ヒカク</t>
    </rPh>
    <rPh sb="137" eb="138">
      <t>オオ</t>
    </rPh>
    <rPh sb="140" eb="141">
      <t>カ</t>
    </rPh>
    <phoneticPr fontId="6"/>
  </si>
  <si>
    <t>　市街地中心部の基幹的な駐車場であり、経営的にも安定しているが、将来的に老朽化に伴う多額費用が見込まれるため、計画的な設備の更新や修繕を行うなど、安定した経営の維持に努める必要がある。</t>
    <rPh sb="32" eb="35">
      <t>ショウライテキ</t>
    </rPh>
    <rPh sb="36" eb="39">
      <t>ロウキュウカ</t>
    </rPh>
    <rPh sb="40" eb="41">
      <t>トモナ</t>
    </rPh>
    <rPh sb="42" eb="44">
      <t>タガク</t>
    </rPh>
    <rPh sb="44" eb="46">
      <t>ヒヨウ</t>
    </rPh>
    <rPh sb="47" eb="49">
      <t>ミコ</t>
    </rPh>
    <rPh sb="55" eb="58">
      <t>ケイカクテキ</t>
    </rPh>
    <rPh sb="59" eb="61">
      <t>セツビ</t>
    </rPh>
    <rPh sb="62" eb="64">
      <t>コウシン</t>
    </rPh>
    <rPh sb="65" eb="67">
      <t>シュウゼン</t>
    </rPh>
    <rPh sb="68" eb="69">
      <t>オコナ</t>
    </rPh>
    <rPh sb="73" eb="75">
      <t>アンテイ</t>
    </rPh>
    <rPh sb="77" eb="79">
      <t>ケイエイ</t>
    </rPh>
    <rPh sb="80" eb="82">
      <t>イジ</t>
    </rPh>
    <rPh sb="83" eb="84">
      <t>ツト</t>
    </rPh>
    <rPh sb="86" eb="88">
      <t>ヒツヨウ</t>
    </rPh>
    <phoneticPr fontId="6"/>
  </si>
  <si>
    <t>　収益的収支比率は単年度の収支が黒字であることを示す100%を大きく上回って推移しており、また、他会計からの繰入金もないことから、現時点では経営の健全性は確保出来ている。
　なお、各指標については「①収益的収支比率」、「④売上高ＧＯＰ比率」どちらも類似施設平均値を上回っており、「⑤ＥＢＩＴＤＡ」は概ね安定した数値を保っているが、類似施設平均値よりも低い状況である。</t>
    <rPh sb="6" eb="7">
      <t>ヒ</t>
    </rPh>
    <rPh sb="9" eb="12">
      <t>タンネンド</t>
    </rPh>
    <rPh sb="13" eb="15">
      <t>シュウシ</t>
    </rPh>
    <rPh sb="16" eb="18">
      <t>クロジ</t>
    </rPh>
    <rPh sb="24" eb="25">
      <t>シメ</t>
    </rPh>
    <rPh sb="31" eb="32">
      <t>オオ</t>
    </rPh>
    <rPh sb="34" eb="36">
      <t>ウワマワ</t>
    </rPh>
    <rPh sb="38" eb="40">
      <t>スイイ</t>
    </rPh>
    <rPh sb="48" eb="49">
      <t>タ</t>
    </rPh>
    <rPh sb="49" eb="51">
      <t>カイケイ</t>
    </rPh>
    <rPh sb="56" eb="57">
      <t>キン</t>
    </rPh>
    <rPh sb="65" eb="68">
      <t>ゲンジテン</t>
    </rPh>
    <rPh sb="70" eb="72">
      <t>ケイエイ</t>
    </rPh>
    <rPh sb="73" eb="76">
      <t>ケンゼンセイ</t>
    </rPh>
    <rPh sb="77" eb="79">
      <t>カクホ</t>
    </rPh>
    <rPh sb="79" eb="81">
      <t>デキ</t>
    </rPh>
    <rPh sb="90" eb="93">
      <t>カクシヒョウ</t>
    </rPh>
    <rPh sb="177" eb="179">
      <t>ジョウキョウ</t>
    </rPh>
    <phoneticPr fontId="6"/>
  </si>
  <si>
    <t>　「⑪稼働率」は概ね50％前後で推移しており、安定した需要があるといえる。なお、稼働率が50％前後である理由は、商店街に近く、買い物客用として利用しているためである。</t>
    <rPh sb="71" eb="73">
      <t>リヨウ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</si>
</sst>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266.60000000000002</c:v>
                </c:pt>
                <c:pt idx="1">
                  <c:v>275.89999999999998</c:v>
                </c:pt>
                <c:pt idx="2">
                  <c:v>244.6</c:v>
                </c:pt>
                <c:pt idx="3">
                  <c:v>223</c:v>
                </c:pt>
                <c:pt idx="4">
                  <c:v>241.3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04064"/>
        <c:axId val="7594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124.7</c:v>
                </c:pt>
                <c:pt idx="1">
                  <c:v>135.6</c:v>
                </c:pt>
                <c:pt idx="2">
                  <c:v>176.5</c:v>
                </c:pt>
                <c:pt idx="3">
                  <c:v>231.4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04064"/>
        <c:axId val="75948800"/>
      </c:lineChart>
      <c:dateAx>
        <c:axId val="6370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948800"/>
        <c:crosses val="autoZero"/>
        <c:auto val="1"/>
        <c:lblOffset val="100"/>
        <c:baseTimeUnit val="years"/>
      </c:dateAx>
      <c:valAx>
        <c:axId val="7594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370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62688"/>
        <c:axId val="10096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425</c:v>
                </c:pt>
                <c:pt idx="1">
                  <c:v>329.2</c:v>
                </c:pt>
                <c:pt idx="2">
                  <c:v>249.7</c:v>
                </c:pt>
                <c:pt idx="3">
                  <c:v>279.60000000000002</c:v>
                </c:pt>
                <c:pt idx="4">
                  <c:v>236.7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2688"/>
        <c:axId val="100964608"/>
      </c:lineChart>
      <c:dateAx>
        <c:axId val="10096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964608"/>
        <c:crosses val="autoZero"/>
        <c:auto val="1"/>
        <c:lblOffset val="100"/>
        <c:baseTimeUnit val="years"/>
      </c:dateAx>
      <c:valAx>
        <c:axId val="10096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962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11616"/>
        <c:axId val="10131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11616"/>
        <c:axId val="101313920"/>
      </c:lineChart>
      <c:dateAx>
        <c:axId val="10131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313920"/>
        <c:crosses val="autoZero"/>
        <c:auto val="1"/>
        <c:lblOffset val="100"/>
        <c:baseTimeUnit val="years"/>
      </c:dateAx>
      <c:valAx>
        <c:axId val="10131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311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46080"/>
        <c:axId val="11649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46080"/>
        <c:axId val="116492160"/>
      </c:lineChart>
      <c:dateAx>
        <c:axId val="10524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492160"/>
        <c:crosses val="autoZero"/>
        <c:auto val="1"/>
        <c:lblOffset val="100"/>
        <c:baseTimeUnit val="years"/>
      </c:dateAx>
      <c:valAx>
        <c:axId val="11649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5246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86144"/>
        <c:axId val="11848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21.4</c:v>
                </c:pt>
                <c:pt idx="1">
                  <c:v>24.8</c:v>
                </c:pt>
                <c:pt idx="2">
                  <c:v>20.3</c:v>
                </c:pt>
                <c:pt idx="3">
                  <c:v>20.2</c:v>
                </c:pt>
                <c:pt idx="4">
                  <c:v>19.8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86144"/>
        <c:axId val="118488064"/>
      </c:lineChart>
      <c:dateAx>
        <c:axId val="11848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488064"/>
        <c:crosses val="autoZero"/>
        <c:auto val="1"/>
        <c:lblOffset val="100"/>
        <c:baseTimeUnit val="years"/>
      </c:dateAx>
      <c:valAx>
        <c:axId val="11848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848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01984"/>
        <c:axId val="6180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479</c:v>
                </c:pt>
                <c:pt idx="1">
                  <c:v>364</c:v>
                </c:pt>
                <c:pt idx="2">
                  <c:v>270</c:v>
                </c:pt>
                <c:pt idx="3">
                  <c:v>245</c:v>
                </c:pt>
                <c:pt idx="4">
                  <c:v>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1984"/>
        <c:axId val="61803904"/>
      </c:lineChart>
      <c:dateAx>
        <c:axId val="61801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803904"/>
        <c:crosses val="autoZero"/>
        <c:auto val="1"/>
        <c:lblOffset val="100"/>
        <c:baseTimeUnit val="years"/>
      </c:dateAx>
      <c:valAx>
        <c:axId val="6180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1801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50</c:v>
                </c:pt>
                <c:pt idx="1">
                  <c:v>48.3</c:v>
                </c:pt>
                <c:pt idx="2">
                  <c:v>44.9</c:v>
                </c:pt>
                <c:pt idx="3">
                  <c:v>49.2</c:v>
                </c:pt>
                <c:pt idx="4">
                  <c:v>52.5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17984"/>
        <c:axId val="6181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128.80000000000001</c:v>
                </c:pt>
                <c:pt idx="1">
                  <c:v>129.9</c:v>
                </c:pt>
                <c:pt idx="2">
                  <c:v>131.6</c:v>
                </c:pt>
                <c:pt idx="3">
                  <c:v>134.19999999999999</c:v>
                </c:pt>
                <c:pt idx="4">
                  <c:v>134.4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7984"/>
        <c:axId val="61819904"/>
      </c:lineChart>
      <c:dateAx>
        <c:axId val="6181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819904"/>
        <c:crosses val="autoZero"/>
        <c:auto val="1"/>
        <c:lblOffset val="100"/>
        <c:baseTimeUnit val="years"/>
      </c:dateAx>
      <c:valAx>
        <c:axId val="6181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817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63.8</c:v>
                </c:pt>
                <c:pt idx="2">
                  <c:v>59.1</c:v>
                </c:pt>
                <c:pt idx="3">
                  <c:v>55.2</c:v>
                </c:pt>
                <c:pt idx="4">
                  <c:v>58.6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38080"/>
        <c:axId val="6184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31.4</c:v>
                </c:pt>
                <c:pt idx="1">
                  <c:v>34</c:v>
                </c:pt>
                <c:pt idx="2">
                  <c:v>31.1</c:v>
                </c:pt>
                <c:pt idx="3">
                  <c:v>31.8</c:v>
                </c:pt>
                <c:pt idx="4">
                  <c:v>22.6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38080"/>
        <c:axId val="61840000"/>
      </c:lineChart>
      <c:dateAx>
        <c:axId val="6183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840000"/>
        <c:crosses val="autoZero"/>
        <c:auto val="1"/>
        <c:lblOffset val="100"/>
        <c:baseTimeUnit val="years"/>
      </c:dateAx>
      <c:valAx>
        <c:axId val="6184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838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1923</c:v>
                </c:pt>
                <c:pt idx="1">
                  <c:v>2025</c:v>
                </c:pt>
                <c:pt idx="2">
                  <c:v>1758</c:v>
                </c:pt>
                <c:pt idx="3">
                  <c:v>1673</c:v>
                </c:pt>
                <c:pt idx="4">
                  <c:v>1891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61888"/>
        <c:axId val="6186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38927</c:v>
                </c:pt>
                <c:pt idx="1">
                  <c:v>40152</c:v>
                </c:pt>
                <c:pt idx="2">
                  <c:v>44479</c:v>
                </c:pt>
                <c:pt idx="3">
                  <c:v>37335</c:v>
                </c:pt>
                <c:pt idx="4">
                  <c:v>30964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61888"/>
        <c:axId val="61863808"/>
      </c:lineChart>
      <c:dateAx>
        <c:axId val="6186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863808"/>
        <c:crosses val="autoZero"/>
        <c:auto val="1"/>
        <c:lblOffset val="100"/>
        <c:baseTimeUnit val="years"/>
      </c:dateAx>
      <c:valAx>
        <c:axId val="6186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1861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R10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 x14ac:dyDescent="0.15">
      <c r="A6" s="2"/>
      <c r="B6" s="82" t="str">
        <f>データ!H6&amp;"　"&amp;データ!I6</f>
        <v>愛媛県四国中央市　栄町第１駐車場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 x14ac:dyDescent="0.15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Ａ１Ｂ１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133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駅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2170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 x14ac:dyDescent="0.15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その他駐車場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立体式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41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118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 t="str">
        <f>データ!W7</f>
        <v>-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導入なし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 x14ac:dyDescent="0.15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 x14ac:dyDescent="0.15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136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 x14ac:dyDescent="0.15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 x14ac:dyDescent="0.15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 x14ac:dyDescent="0.15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 x14ac:dyDescent="0.15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 x14ac:dyDescent="0.15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 x14ac:dyDescent="0.15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 x14ac:dyDescent="0.15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 x14ac:dyDescent="0.15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 x14ac:dyDescent="0.15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 x14ac:dyDescent="0.15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 x14ac:dyDescent="0.15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 x14ac:dyDescent="0.15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 x14ac:dyDescent="0.15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 x14ac:dyDescent="0.15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 x14ac:dyDescent="0.15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 x14ac:dyDescent="0.15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266.60000000000002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275.89999999999998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244.6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223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241.3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50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48.3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44.9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49.2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52.5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 x14ac:dyDescent="0.15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124.7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135.6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176.5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231.4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151.19999999999999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21.4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24.8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20.3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20.2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19.8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128.80000000000001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129.9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131.6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134.19999999999999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134.4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134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 x14ac:dyDescent="0.15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 x14ac:dyDescent="0.15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 x14ac:dyDescent="0.15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 x14ac:dyDescent="0.15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 x14ac:dyDescent="0.15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 x14ac:dyDescent="0.15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 x14ac:dyDescent="0.15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 x14ac:dyDescent="0.15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 x14ac:dyDescent="0.15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 x14ac:dyDescent="0.15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 x14ac:dyDescent="0.15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 x14ac:dyDescent="0.15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 x14ac:dyDescent="0.15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 x14ac:dyDescent="0.15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 x14ac:dyDescent="0.15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 x14ac:dyDescent="0.15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 x14ac:dyDescent="0.15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137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 x14ac:dyDescent="0.15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 x14ac:dyDescent="0.15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 x14ac:dyDescent="0.15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62.5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63.8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59.1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55.2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58.6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1923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2025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1758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1673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1891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 x14ac:dyDescent="0.15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479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364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270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245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196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31.4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34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31.1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31.8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22.6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38927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40152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44479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37335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30964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 x14ac:dyDescent="0.15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 x14ac:dyDescent="0.15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 x14ac:dyDescent="0.15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 x14ac:dyDescent="0.15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 x14ac:dyDescent="0.15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 x14ac:dyDescent="0.15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 x14ac:dyDescent="0.15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 x14ac:dyDescent="0.15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 x14ac:dyDescent="0.15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 x14ac:dyDescent="0.15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 x14ac:dyDescent="0.15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 x14ac:dyDescent="0.15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135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 x14ac:dyDescent="0.15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10345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 x14ac:dyDescent="0.15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 x14ac:dyDescent="0.15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 x14ac:dyDescent="0.15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 x14ac:dyDescent="0.15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 x14ac:dyDescent="0.15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 x14ac:dyDescent="0.15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 x14ac:dyDescent="0.15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 x14ac:dyDescent="0.15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 x14ac:dyDescent="0.15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 x14ac:dyDescent="0.15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 x14ac:dyDescent="0.15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425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329.2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249.7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279.60000000000002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236.7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 x14ac:dyDescent="0.15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 x14ac:dyDescent="0.15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 x14ac:dyDescent="0.15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 x14ac:dyDescent="0.15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 x14ac:dyDescent="0.15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 x14ac:dyDescent="0.15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 x14ac:dyDescent="0.1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 x14ac:dyDescent="0.1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 x14ac:dyDescent="0.15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 x14ac:dyDescent="0.1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 x14ac:dyDescent="0.15">
      <c r="A6" s="50" t="s">
        <v>109</v>
      </c>
      <c r="B6" s="61">
        <f>B8</f>
        <v>2016</v>
      </c>
      <c r="C6" s="61">
        <f t="shared" ref="C6:X6" si="1">C8</f>
        <v>382132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</v>
      </c>
      <c r="H6" s="61" t="str">
        <f>SUBSTITUTE(H8,"　","")</f>
        <v>愛媛県四国中央市</v>
      </c>
      <c r="I6" s="61" t="str">
        <f t="shared" si="1"/>
        <v>栄町第１駐車場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Ａ１Ｂ１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立体式</v>
      </c>
      <c r="R6" s="64">
        <f t="shared" si="1"/>
        <v>41</v>
      </c>
      <c r="S6" s="63" t="str">
        <f t="shared" si="1"/>
        <v>駅</v>
      </c>
      <c r="T6" s="63" t="str">
        <f t="shared" si="1"/>
        <v>無</v>
      </c>
      <c r="U6" s="64">
        <f t="shared" si="1"/>
        <v>2170</v>
      </c>
      <c r="V6" s="64">
        <f t="shared" si="1"/>
        <v>118</v>
      </c>
      <c r="W6" s="64" t="str">
        <f t="shared" si="1"/>
        <v>-</v>
      </c>
      <c r="X6" s="63" t="str">
        <f t="shared" si="1"/>
        <v>導入なし</v>
      </c>
      <c r="Y6" s="65">
        <f>IF(Y8="-",NA(),Y8)</f>
        <v>266.60000000000002</v>
      </c>
      <c r="Z6" s="65">
        <f t="shared" ref="Z6:AH6" si="2">IF(Z8="-",NA(),Z8)</f>
        <v>275.89999999999998</v>
      </c>
      <c r="AA6" s="65">
        <f t="shared" si="2"/>
        <v>244.6</v>
      </c>
      <c r="AB6" s="65">
        <f t="shared" si="2"/>
        <v>223</v>
      </c>
      <c r="AC6" s="65">
        <f t="shared" si="2"/>
        <v>241.3</v>
      </c>
      <c r="AD6" s="65">
        <f t="shared" si="2"/>
        <v>124.7</v>
      </c>
      <c r="AE6" s="65">
        <f t="shared" si="2"/>
        <v>135.6</v>
      </c>
      <c r="AF6" s="65">
        <f t="shared" si="2"/>
        <v>176.5</v>
      </c>
      <c r="AG6" s="65">
        <f t="shared" si="2"/>
        <v>231.4</v>
      </c>
      <c r="AH6" s="65">
        <f t="shared" si="2"/>
        <v>151.19999999999999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21.4</v>
      </c>
      <c r="AP6" s="65">
        <f t="shared" si="3"/>
        <v>24.8</v>
      </c>
      <c r="AQ6" s="65">
        <f t="shared" si="3"/>
        <v>20.3</v>
      </c>
      <c r="AR6" s="65">
        <f t="shared" si="3"/>
        <v>20.2</v>
      </c>
      <c r="AS6" s="65">
        <f t="shared" si="3"/>
        <v>19.8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479</v>
      </c>
      <c r="BA6" s="66">
        <f t="shared" si="4"/>
        <v>364</v>
      </c>
      <c r="BB6" s="66">
        <f t="shared" si="4"/>
        <v>270</v>
      </c>
      <c r="BC6" s="66">
        <f t="shared" si="4"/>
        <v>245</v>
      </c>
      <c r="BD6" s="66">
        <f t="shared" si="4"/>
        <v>196</v>
      </c>
      <c r="BE6" s="64" t="str">
        <f>IF(BE8="-","",IF(BE8="-","【-】","【"&amp;SUBSTITUTE(TEXT(BE8,"#,##0"),"-","△")&amp;"】"))</f>
        <v>【140】</v>
      </c>
      <c r="BF6" s="65">
        <f>IF(BF8="-",NA(),BF8)</f>
        <v>62.5</v>
      </c>
      <c r="BG6" s="65">
        <f t="shared" ref="BG6:BO6" si="5">IF(BG8="-",NA(),BG8)</f>
        <v>63.8</v>
      </c>
      <c r="BH6" s="65">
        <f t="shared" si="5"/>
        <v>59.1</v>
      </c>
      <c r="BI6" s="65">
        <f t="shared" si="5"/>
        <v>55.2</v>
      </c>
      <c r="BJ6" s="65">
        <f t="shared" si="5"/>
        <v>58.6</v>
      </c>
      <c r="BK6" s="65">
        <f t="shared" si="5"/>
        <v>31.4</v>
      </c>
      <c r="BL6" s="65">
        <f t="shared" si="5"/>
        <v>34</v>
      </c>
      <c r="BM6" s="65">
        <f t="shared" si="5"/>
        <v>31.1</v>
      </c>
      <c r="BN6" s="65">
        <f t="shared" si="5"/>
        <v>31.8</v>
      </c>
      <c r="BO6" s="65">
        <f t="shared" si="5"/>
        <v>22.6</v>
      </c>
      <c r="BP6" s="62" t="str">
        <f>IF(BP8="-","",IF(BP8="-","【-】","【"&amp;SUBSTITUTE(TEXT(BP8,"#,##0.0"),"-","△")&amp;"】"))</f>
        <v>【45.2】</v>
      </c>
      <c r="BQ6" s="66">
        <f>IF(BQ8="-",NA(),BQ8)</f>
        <v>1923</v>
      </c>
      <c r="BR6" s="66">
        <f t="shared" ref="BR6:BZ6" si="6">IF(BR8="-",NA(),BR8)</f>
        <v>2025</v>
      </c>
      <c r="BS6" s="66">
        <f t="shared" si="6"/>
        <v>1758</v>
      </c>
      <c r="BT6" s="66">
        <f t="shared" si="6"/>
        <v>1673</v>
      </c>
      <c r="BU6" s="66">
        <f t="shared" si="6"/>
        <v>1891</v>
      </c>
      <c r="BV6" s="66">
        <f t="shared" si="6"/>
        <v>38927</v>
      </c>
      <c r="BW6" s="66">
        <f t="shared" si="6"/>
        <v>40152</v>
      </c>
      <c r="BX6" s="66">
        <f t="shared" si="6"/>
        <v>44479</v>
      </c>
      <c r="BY6" s="66">
        <f t="shared" si="6"/>
        <v>37335</v>
      </c>
      <c r="BZ6" s="66">
        <f t="shared" si="6"/>
        <v>30964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10345</v>
      </c>
      <c r="CN6" s="64">
        <f t="shared" si="7"/>
        <v>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111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425</v>
      </c>
      <c r="DF6" s="65">
        <f t="shared" si="8"/>
        <v>329.2</v>
      </c>
      <c r="DG6" s="65">
        <f t="shared" si="8"/>
        <v>249.7</v>
      </c>
      <c r="DH6" s="65">
        <f t="shared" si="8"/>
        <v>279.60000000000002</v>
      </c>
      <c r="DI6" s="65">
        <f t="shared" si="8"/>
        <v>236.7</v>
      </c>
      <c r="DJ6" s="62" t="str">
        <f>IF(DJ8="-","",IF(DJ8="-","【-】","【"&amp;SUBSTITUTE(TEXT(DJ8,"#,##0.0"),"-","△")&amp;"】"))</f>
        <v>【122.6】</v>
      </c>
      <c r="DK6" s="65">
        <f>IF(DK8="-",NA(),DK8)</f>
        <v>50</v>
      </c>
      <c r="DL6" s="65">
        <f t="shared" ref="DL6:DT6" si="9">IF(DL8="-",NA(),DL8)</f>
        <v>48.3</v>
      </c>
      <c r="DM6" s="65">
        <f t="shared" si="9"/>
        <v>44.9</v>
      </c>
      <c r="DN6" s="65">
        <f t="shared" si="9"/>
        <v>49.2</v>
      </c>
      <c r="DO6" s="65">
        <f t="shared" si="9"/>
        <v>52.5</v>
      </c>
      <c r="DP6" s="65">
        <f t="shared" si="9"/>
        <v>128.80000000000001</v>
      </c>
      <c r="DQ6" s="65">
        <f t="shared" si="9"/>
        <v>129.9</v>
      </c>
      <c r="DR6" s="65">
        <f t="shared" si="9"/>
        <v>131.6</v>
      </c>
      <c r="DS6" s="65">
        <f t="shared" si="9"/>
        <v>134.19999999999999</v>
      </c>
      <c r="DT6" s="65">
        <f t="shared" si="9"/>
        <v>134.4</v>
      </c>
      <c r="DU6" s="62" t="str">
        <f>IF(DU8="-","",IF(DU8="-","【-】","【"&amp;SUBSTITUTE(TEXT(DU8,"#,##0.0"),"-","△")&amp;"】"))</f>
        <v>【194.5】</v>
      </c>
    </row>
    <row r="7" spans="1:125" s="67" customFormat="1" x14ac:dyDescent="0.15">
      <c r="A7" s="50" t="s">
        <v>112</v>
      </c>
      <c r="B7" s="61">
        <f t="shared" ref="B7:X7" si="10">B8</f>
        <v>2016</v>
      </c>
      <c r="C7" s="61">
        <f t="shared" si="10"/>
        <v>382132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</v>
      </c>
      <c r="H7" s="61" t="str">
        <f t="shared" si="10"/>
        <v>愛媛県　四国中央市</v>
      </c>
      <c r="I7" s="61" t="str">
        <f t="shared" si="10"/>
        <v>栄町第１駐車場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Ａ１Ｂ１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立体式</v>
      </c>
      <c r="R7" s="64">
        <f t="shared" si="10"/>
        <v>41</v>
      </c>
      <c r="S7" s="63" t="str">
        <f t="shared" si="10"/>
        <v>駅</v>
      </c>
      <c r="T7" s="63" t="str">
        <f t="shared" si="10"/>
        <v>無</v>
      </c>
      <c r="U7" s="64">
        <f t="shared" si="10"/>
        <v>2170</v>
      </c>
      <c r="V7" s="64">
        <f t="shared" si="10"/>
        <v>118</v>
      </c>
      <c r="W7" s="64" t="str">
        <f t="shared" si="10"/>
        <v>-</v>
      </c>
      <c r="X7" s="63" t="str">
        <f t="shared" si="10"/>
        <v>導入なし</v>
      </c>
      <c r="Y7" s="65">
        <f>Y8</f>
        <v>266.60000000000002</v>
      </c>
      <c r="Z7" s="65">
        <f t="shared" ref="Z7:AH7" si="11">Z8</f>
        <v>275.89999999999998</v>
      </c>
      <c r="AA7" s="65">
        <f t="shared" si="11"/>
        <v>244.6</v>
      </c>
      <c r="AB7" s="65">
        <f t="shared" si="11"/>
        <v>223</v>
      </c>
      <c r="AC7" s="65">
        <f t="shared" si="11"/>
        <v>241.3</v>
      </c>
      <c r="AD7" s="65">
        <f t="shared" si="11"/>
        <v>124.7</v>
      </c>
      <c r="AE7" s="65">
        <f t="shared" si="11"/>
        <v>135.6</v>
      </c>
      <c r="AF7" s="65">
        <f t="shared" si="11"/>
        <v>176.5</v>
      </c>
      <c r="AG7" s="65">
        <f t="shared" si="11"/>
        <v>231.4</v>
      </c>
      <c r="AH7" s="65">
        <f t="shared" si="11"/>
        <v>151.19999999999999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21.4</v>
      </c>
      <c r="AP7" s="65">
        <f t="shared" si="12"/>
        <v>24.8</v>
      </c>
      <c r="AQ7" s="65">
        <f t="shared" si="12"/>
        <v>20.3</v>
      </c>
      <c r="AR7" s="65">
        <f t="shared" si="12"/>
        <v>20.2</v>
      </c>
      <c r="AS7" s="65">
        <f t="shared" si="12"/>
        <v>19.8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479</v>
      </c>
      <c r="BA7" s="66">
        <f t="shared" si="13"/>
        <v>364</v>
      </c>
      <c r="BB7" s="66">
        <f t="shared" si="13"/>
        <v>270</v>
      </c>
      <c r="BC7" s="66">
        <f t="shared" si="13"/>
        <v>245</v>
      </c>
      <c r="BD7" s="66">
        <f t="shared" si="13"/>
        <v>196</v>
      </c>
      <c r="BE7" s="64"/>
      <c r="BF7" s="65">
        <f>BF8</f>
        <v>62.5</v>
      </c>
      <c r="BG7" s="65">
        <f t="shared" ref="BG7:BO7" si="14">BG8</f>
        <v>63.8</v>
      </c>
      <c r="BH7" s="65">
        <f t="shared" si="14"/>
        <v>59.1</v>
      </c>
      <c r="BI7" s="65">
        <f t="shared" si="14"/>
        <v>55.2</v>
      </c>
      <c r="BJ7" s="65">
        <f t="shared" si="14"/>
        <v>58.6</v>
      </c>
      <c r="BK7" s="65">
        <f t="shared" si="14"/>
        <v>31.4</v>
      </c>
      <c r="BL7" s="65">
        <f t="shared" si="14"/>
        <v>34</v>
      </c>
      <c r="BM7" s="65">
        <f t="shared" si="14"/>
        <v>31.1</v>
      </c>
      <c r="BN7" s="65">
        <f t="shared" si="14"/>
        <v>31.8</v>
      </c>
      <c r="BO7" s="65">
        <f t="shared" si="14"/>
        <v>22.6</v>
      </c>
      <c r="BP7" s="62"/>
      <c r="BQ7" s="66">
        <f>BQ8</f>
        <v>1923</v>
      </c>
      <c r="BR7" s="66">
        <f t="shared" ref="BR7:BZ7" si="15">BR8</f>
        <v>2025</v>
      </c>
      <c r="BS7" s="66">
        <f t="shared" si="15"/>
        <v>1758</v>
      </c>
      <c r="BT7" s="66">
        <f t="shared" si="15"/>
        <v>1673</v>
      </c>
      <c r="BU7" s="66">
        <f t="shared" si="15"/>
        <v>1891</v>
      </c>
      <c r="BV7" s="66">
        <f t="shared" si="15"/>
        <v>38927</v>
      </c>
      <c r="BW7" s="66">
        <f t="shared" si="15"/>
        <v>40152</v>
      </c>
      <c r="BX7" s="66">
        <f t="shared" si="15"/>
        <v>44479</v>
      </c>
      <c r="BY7" s="66">
        <f t="shared" si="15"/>
        <v>37335</v>
      </c>
      <c r="BZ7" s="66">
        <f t="shared" si="15"/>
        <v>30964</v>
      </c>
      <c r="CA7" s="64"/>
      <c r="CB7" s="65" t="s">
        <v>113</v>
      </c>
      <c r="CC7" s="65" t="s">
        <v>113</v>
      </c>
      <c r="CD7" s="65" t="s">
        <v>113</v>
      </c>
      <c r="CE7" s="65" t="s">
        <v>113</v>
      </c>
      <c r="CF7" s="65" t="s">
        <v>113</v>
      </c>
      <c r="CG7" s="65" t="s">
        <v>113</v>
      </c>
      <c r="CH7" s="65" t="s">
        <v>113</v>
      </c>
      <c r="CI7" s="65" t="s">
        <v>113</v>
      </c>
      <c r="CJ7" s="65" t="s">
        <v>113</v>
      </c>
      <c r="CK7" s="65" t="s">
        <v>114</v>
      </c>
      <c r="CL7" s="62"/>
      <c r="CM7" s="64">
        <f>CM8</f>
        <v>10345</v>
      </c>
      <c r="CN7" s="64">
        <f>CN8</f>
        <v>0</v>
      </c>
      <c r="CO7" s="65" t="s">
        <v>113</v>
      </c>
      <c r="CP7" s="65" t="s">
        <v>113</v>
      </c>
      <c r="CQ7" s="65" t="s">
        <v>113</v>
      </c>
      <c r="CR7" s="65" t="s">
        <v>113</v>
      </c>
      <c r="CS7" s="65" t="s">
        <v>113</v>
      </c>
      <c r="CT7" s="65" t="s">
        <v>113</v>
      </c>
      <c r="CU7" s="65" t="s">
        <v>113</v>
      </c>
      <c r="CV7" s="65" t="s">
        <v>113</v>
      </c>
      <c r="CW7" s="65" t="s">
        <v>113</v>
      </c>
      <c r="CX7" s="65" t="s">
        <v>115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425</v>
      </c>
      <c r="DF7" s="65">
        <f t="shared" si="16"/>
        <v>329.2</v>
      </c>
      <c r="DG7" s="65">
        <f t="shared" si="16"/>
        <v>249.7</v>
      </c>
      <c r="DH7" s="65">
        <f t="shared" si="16"/>
        <v>279.60000000000002</v>
      </c>
      <c r="DI7" s="65">
        <f t="shared" si="16"/>
        <v>236.7</v>
      </c>
      <c r="DJ7" s="62"/>
      <c r="DK7" s="65">
        <f>DK8</f>
        <v>50</v>
      </c>
      <c r="DL7" s="65">
        <f t="shared" ref="DL7:DT7" si="17">DL8</f>
        <v>48.3</v>
      </c>
      <c r="DM7" s="65">
        <f t="shared" si="17"/>
        <v>44.9</v>
      </c>
      <c r="DN7" s="65">
        <f t="shared" si="17"/>
        <v>49.2</v>
      </c>
      <c r="DO7" s="65">
        <f t="shared" si="17"/>
        <v>52.5</v>
      </c>
      <c r="DP7" s="65">
        <f t="shared" si="17"/>
        <v>128.80000000000001</v>
      </c>
      <c r="DQ7" s="65">
        <f t="shared" si="17"/>
        <v>129.9</v>
      </c>
      <c r="DR7" s="65">
        <f t="shared" si="17"/>
        <v>131.6</v>
      </c>
      <c r="DS7" s="65">
        <f t="shared" si="17"/>
        <v>134.19999999999999</v>
      </c>
      <c r="DT7" s="65">
        <f t="shared" si="17"/>
        <v>134.4</v>
      </c>
      <c r="DU7" s="62"/>
    </row>
    <row r="8" spans="1:125" s="67" customFormat="1" x14ac:dyDescent="0.15">
      <c r="A8" s="50"/>
      <c r="B8" s="68">
        <v>2016</v>
      </c>
      <c r="C8" s="68">
        <v>382132</v>
      </c>
      <c r="D8" s="68">
        <v>47</v>
      </c>
      <c r="E8" s="68">
        <v>14</v>
      </c>
      <c r="F8" s="68">
        <v>0</v>
      </c>
      <c r="G8" s="68">
        <v>1</v>
      </c>
      <c r="H8" s="68" t="s">
        <v>116</v>
      </c>
      <c r="I8" s="68" t="s">
        <v>117</v>
      </c>
      <c r="J8" s="68" t="s">
        <v>118</v>
      </c>
      <c r="K8" s="68" t="s">
        <v>119</v>
      </c>
      <c r="L8" s="68" t="s">
        <v>120</v>
      </c>
      <c r="M8" s="68" t="s">
        <v>121</v>
      </c>
      <c r="N8" s="68"/>
      <c r="O8" s="69" t="s">
        <v>122</v>
      </c>
      <c r="P8" s="70" t="s">
        <v>123</v>
      </c>
      <c r="Q8" s="70" t="s">
        <v>124</v>
      </c>
      <c r="R8" s="71">
        <v>41</v>
      </c>
      <c r="S8" s="70" t="s">
        <v>125</v>
      </c>
      <c r="T8" s="70" t="s">
        <v>126</v>
      </c>
      <c r="U8" s="71">
        <v>2170</v>
      </c>
      <c r="V8" s="71">
        <v>118</v>
      </c>
      <c r="W8" s="71" t="s">
        <v>120</v>
      </c>
      <c r="X8" s="70" t="s">
        <v>127</v>
      </c>
      <c r="Y8" s="72">
        <v>266.60000000000002</v>
      </c>
      <c r="Z8" s="72">
        <v>275.89999999999998</v>
      </c>
      <c r="AA8" s="72">
        <v>244.6</v>
      </c>
      <c r="AB8" s="72">
        <v>223</v>
      </c>
      <c r="AC8" s="72">
        <v>241.3</v>
      </c>
      <c r="AD8" s="72">
        <v>124.7</v>
      </c>
      <c r="AE8" s="72">
        <v>135.6</v>
      </c>
      <c r="AF8" s="72">
        <v>176.5</v>
      </c>
      <c r="AG8" s="72">
        <v>231.4</v>
      </c>
      <c r="AH8" s="72">
        <v>151.19999999999999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21.4</v>
      </c>
      <c r="AP8" s="72">
        <v>24.8</v>
      </c>
      <c r="AQ8" s="72">
        <v>20.3</v>
      </c>
      <c r="AR8" s="72">
        <v>20.2</v>
      </c>
      <c r="AS8" s="72">
        <v>19.8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479</v>
      </c>
      <c r="BA8" s="73">
        <v>364</v>
      </c>
      <c r="BB8" s="73">
        <v>270</v>
      </c>
      <c r="BC8" s="73">
        <v>245</v>
      </c>
      <c r="BD8" s="73">
        <v>196</v>
      </c>
      <c r="BE8" s="73">
        <v>140</v>
      </c>
      <c r="BF8" s="72">
        <v>62.5</v>
      </c>
      <c r="BG8" s="72">
        <v>63.8</v>
      </c>
      <c r="BH8" s="72">
        <v>59.1</v>
      </c>
      <c r="BI8" s="72">
        <v>55.2</v>
      </c>
      <c r="BJ8" s="72">
        <v>58.6</v>
      </c>
      <c r="BK8" s="72">
        <v>31.4</v>
      </c>
      <c r="BL8" s="72">
        <v>34</v>
      </c>
      <c r="BM8" s="72">
        <v>31.1</v>
      </c>
      <c r="BN8" s="72">
        <v>31.8</v>
      </c>
      <c r="BO8" s="72">
        <v>22.6</v>
      </c>
      <c r="BP8" s="69">
        <v>45.2</v>
      </c>
      <c r="BQ8" s="73">
        <v>1923</v>
      </c>
      <c r="BR8" s="73">
        <v>2025</v>
      </c>
      <c r="BS8" s="73">
        <v>1758</v>
      </c>
      <c r="BT8" s="74">
        <v>1673</v>
      </c>
      <c r="BU8" s="74">
        <v>1891</v>
      </c>
      <c r="BV8" s="73">
        <v>38927</v>
      </c>
      <c r="BW8" s="73">
        <v>40152</v>
      </c>
      <c r="BX8" s="73">
        <v>44479</v>
      </c>
      <c r="BY8" s="73">
        <v>37335</v>
      </c>
      <c r="BZ8" s="73">
        <v>30964</v>
      </c>
      <c r="CA8" s="71">
        <v>19129</v>
      </c>
      <c r="CB8" s="72" t="s">
        <v>120</v>
      </c>
      <c r="CC8" s="72" t="s">
        <v>120</v>
      </c>
      <c r="CD8" s="72" t="s">
        <v>120</v>
      </c>
      <c r="CE8" s="72" t="s">
        <v>120</v>
      </c>
      <c r="CF8" s="72" t="s">
        <v>120</v>
      </c>
      <c r="CG8" s="72" t="s">
        <v>120</v>
      </c>
      <c r="CH8" s="72" t="s">
        <v>120</v>
      </c>
      <c r="CI8" s="72" t="s">
        <v>120</v>
      </c>
      <c r="CJ8" s="72" t="s">
        <v>120</v>
      </c>
      <c r="CK8" s="72" t="s">
        <v>120</v>
      </c>
      <c r="CL8" s="69" t="s">
        <v>120</v>
      </c>
      <c r="CM8" s="71">
        <v>10345</v>
      </c>
      <c r="CN8" s="71">
        <v>0</v>
      </c>
      <c r="CO8" s="72" t="s">
        <v>120</v>
      </c>
      <c r="CP8" s="72" t="s">
        <v>120</v>
      </c>
      <c r="CQ8" s="72" t="s">
        <v>120</v>
      </c>
      <c r="CR8" s="72" t="s">
        <v>120</v>
      </c>
      <c r="CS8" s="72" t="s">
        <v>120</v>
      </c>
      <c r="CT8" s="72" t="s">
        <v>120</v>
      </c>
      <c r="CU8" s="72" t="s">
        <v>120</v>
      </c>
      <c r="CV8" s="72" t="s">
        <v>120</v>
      </c>
      <c r="CW8" s="72" t="s">
        <v>120</v>
      </c>
      <c r="CX8" s="72" t="s">
        <v>120</v>
      </c>
      <c r="CY8" s="69" t="s">
        <v>120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425</v>
      </c>
      <c r="DF8" s="72">
        <v>329.2</v>
      </c>
      <c r="DG8" s="72">
        <v>249.7</v>
      </c>
      <c r="DH8" s="72">
        <v>279.60000000000002</v>
      </c>
      <c r="DI8" s="72">
        <v>236.7</v>
      </c>
      <c r="DJ8" s="69">
        <v>122.6</v>
      </c>
      <c r="DK8" s="72">
        <v>50</v>
      </c>
      <c r="DL8" s="72">
        <v>48.3</v>
      </c>
      <c r="DM8" s="72">
        <v>44.9</v>
      </c>
      <c r="DN8" s="72">
        <v>49.2</v>
      </c>
      <c r="DO8" s="72">
        <v>52.5</v>
      </c>
      <c r="DP8" s="72">
        <v>128.80000000000001</v>
      </c>
      <c r="DQ8" s="72">
        <v>129.9</v>
      </c>
      <c r="DR8" s="72">
        <v>131.6</v>
      </c>
      <c r="DS8" s="72">
        <v>134.19999999999999</v>
      </c>
      <c r="DT8" s="72">
        <v>134.4</v>
      </c>
      <c r="DU8" s="69">
        <v>194.5</v>
      </c>
    </row>
    <row r="9" spans="1:125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 x14ac:dyDescent="0.15">
      <c r="A10" s="79"/>
      <c r="B10" s="79" t="s">
        <v>128</v>
      </c>
      <c r="C10" s="79" t="s">
        <v>129</v>
      </c>
      <c r="D10" s="79" t="s">
        <v>130</v>
      </c>
      <c r="E10" s="79" t="s">
        <v>131</v>
      </c>
      <c r="F10" s="79" t="s">
        <v>132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 x14ac:dyDescent="0.1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2018-03-13T04:32:16Z</cp:lastPrinted>
  <dcterms:created xsi:type="dcterms:W3CDTF">2018-02-09T01:53:21Z</dcterms:created>
  <dcterms:modified xsi:type="dcterms:W3CDTF">2018-03-19T04:46:14Z</dcterms:modified>
  <cp:category/>
</cp:coreProperties>
</file>