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UJa8JP8T8VuGVi5Jmuix6SpaybYLTKaooEaQTem6z9wJnBpgH/4oqXAK0iUGVyCry9OYE9drgRDx+GGdpwjOdg==" workbookSaltValue="CiNnH5L012948voX4MsdR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GQ30" i="4"/>
  <c r="BZ30" i="4"/>
  <c r="LT76" i="4"/>
  <c r="GQ51" i="4"/>
  <c r="LH30" i="4"/>
  <c r="BZ51" i="4"/>
  <c r="BG30" i="4"/>
  <c r="LE76" i="4"/>
  <c r="HP76" i="4"/>
  <c r="BG51" i="4"/>
  <c r="FX30" i="4"/>
  <c r="AV76" i="4"/>
  <c r="KO51" i="4"/>
  <c r="FX51" i="4"/>
  <c r="KO30" i="4"/>
  <c r="HA76" i="4"/>
  <c r="AN51" i="4"/>
  <c r="FE30" i="4"/>
  <c r="AG76" i="4"/>
  <c r="JV51" i="4"/>
  <c r="KP76" i="4"/>
  <c r="FE51" i="4"/>
  <c r="AN30" i="4"/>
  <c r="JV30" i="4"/>
  <c r="KA76" i="4"/>
  <c r="EL51" i="4"/>
  <c r="JC30" i="4"/>
  <c r="U30" i="4"/>
  <c r="R76" i="4"/>
  <c r="GL76" i="4"/>
  <c r="U51" i="4"/>
  <c r="EL30" i="4"/>
  <c r="JC51"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<sst xmlns="http://schemas.openxmlformats.org/spreadsheetml/2006/main" count="278" uniqueCount="140">
  <si>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</si>
  <si>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</si>
  <si>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</si>
  <si>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</si>
  <si>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</si>
  <si>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</si>
  <si>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</si>
  <si>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</si>
  <si>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</si>
  <si>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</si>
  <si>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</si>
  <si>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</si>
  <si>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</si>
  <si>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</si>
  <si>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</si>
  <si>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</si>
  <si>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</si>
  <si>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</si>
  <si>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</si>
  <si>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</si>
  <si>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</si>
  <si>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</si>
  <si>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</si>
  <si>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</si>
  <si>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</si>
  <si>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</si>
  <si>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</si>
  <si>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</si>
  <si>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</si>
  <si>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</si>
  <si>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</si>
  <si>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</si>
  <si>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</si>
  <si>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</si>
  <si>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</si>
  <si>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</si>
  <si>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</si>
  <si>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</si>
  <si>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</si>
  <si>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</si>
  <si>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</si>
  <si>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</si>
  <si>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</si>
  <si>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</si>
  <si>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</si>
  <si>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</si>
  <si>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</si>
  <si>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</si>
  <si>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</si>
  <si>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</si>
  <si>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</si>
  <si>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</si>
  <si>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</si>
  <si>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</si>
  <si>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</si>
  <si>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</si>
  <si>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</si>
  <si>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</si>
  <si>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</si>
  <si>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</si>
  <si>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</si>
  <si>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</si>
  <si>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</si>
  <si>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</si>
  <si>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</si>
  <si>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</si>
  <si>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</si>
  <si>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</si>
  <si>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</si>
  <si>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</si>
  <si>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</si>
  <si>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</si>
  <si>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</si>
  <si>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</si>
  <si>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</si>
  <si>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</si>
  <si>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</si>
  <si>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</si>
  <si>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</si>
  <si>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</si>
  <si>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</si>
  <si>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</si>
  <si>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</si>
  <si>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</si>
  <si>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</si>
  <si>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</si>
  <si>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</si>
  <si>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</si>
  <si>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</si>
  <si>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</si>
  <si>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</si>
  <si>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</si>
  <si>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</si>
  <si>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</si>
  <si>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</si>
  <si>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</si>
  <si>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</si>
  <si>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</si>
  <si>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</si>
  <si>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</si>
  <si>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</si>
  <si>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</si>
  <si>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</si>
  <si>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</si>
  <si>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</si>
  <si>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</si>
  <si>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</si>
  <si>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</si>
  <si>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</si>
  <si>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</si>
  <si>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</si>
  <si>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</si>
  <si>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</si>
  <si>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</si>
  <si>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</si>
  <si>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</si>
  <si>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</si>
  <si>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</si>
  <si>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</si>
  <si>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</si>
  <si>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栄町第１駐車場</t>
  </si>
  <si>
    <t>法非適用</t>
  </si>
  <si>
    <t>駐車場整備事業</t>
  </si>
  <si>
    <t>-</t>
  </si>
  <si>
    <t>Ａ１Ｂ１</t>
  </si>
  <si>
    <t>非設置</t>
  </si>
  <si>
    <t>該当数値なし</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</si>
  <si>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</si>
  <si>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</si>
  <si>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</si>
  <si>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</si>
  <si>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</si>
  <si>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</si>
  <si>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</si>
  <si>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</si>
  <si>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</si>
  <si>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敷地の地価については、当該駐車場用地の周辺地価と比較して大きく変わりはない。</t>
    <rPh sb="109" eb="111">
      <t>シキチ</t>
    </rPh>
    <rPh sb="112" eb="114">
      <t>チカ</t>
    </rPh>
    <rPh sb="120" eb="122">
      <t>トウガイ</t>
    </rPh>
    <rPh sb="122" eb="125">
      <t>チュウシャジョウ</t>
    </rPh>
    <rPh sb="125" eb="127">
      <t>ヨウチ</t>
    </rPh>
    <rPh sb="128" eb="130">
      <t>シュウヘン</t>
    </rPh>
    <rPh sb="130" eb="132">
      <t>チカ</t>
    </rPh>
    <rPh sb="133" eb="135">
      <t>ヒカク</t>
    </rPh>
    <rPh sb="137" eb="138">
      <t>オオ</t>
    </rPh>
    <rPh sb="140" eb="141">
      <t>カ</t>
    </rPh>
    <phoneticPr fontId="15"/>
  </si>
  <si>
    <t>　市街地中心部の基幹的な駐車場であり、経営的にも安定しているが、将来的に老朽化に伴う多額費用が見込まれるため、計画的な設備の更新や修繕を行うなど、安定した経営の維持に努める必要がある。</t>
    <rPh sb="32" eb="35">
      <t>ショウライテキ</t>
    </rPh>
    <rPh sb="36" eb="39">
      <t>ロウキュウカ</t>
    </rPh>
    <rPh sb="40" eb="41">
      <t>トモナ</t>
    </rPh>
    <rPh sb="42" eb="44">
      <t>タガク</t>
    </rPh>
    <rPh sb="44" eb="46">
      <t>ヒヨウ</t>
    </rPh>
    <rPh sb="47" eb="49">
      <t>ミコ</t>
    </rPh>
    <rPh sb="55" eb="58">
      <t>ケイカクテキ</t>
    </rPh>
    <rPh sb="59" eb="61">
      <t>セツビ</t>
    </rPh>
    <rPh sb="62" eb="64">
      <t>コウシン</t>
    </rPh>
    <rPh sb="65" eb="67">
      <t>シュウゼン</t>
    </rPh>
    <rPh sb="68" eb="69">
      <t>オコナ</t>
    </rPh>
    <rPh sb="73" eb="75">
      <t>アンテイ</t>
    </rPh>
    <rPh sb="77" eb="79">
      <t>ケイエイ</t>
    </rPh>
    <rPh sb="80" eb="82">
      <t>イジ</t>
    </rPh>
    <rPh sb="83" eb="84">
      <t>ツト</t>
    </rPh>
    <rPh sb="86" eb="88">
      <t>ヒツヨウ</t>
    </rPh>
    <phoneticPr fontId="15"/>
  </si>
  <si>
    <t>　収益的収支比率は単年度の収支が黒字であることを示す100%を大きく上回って推移しており、また、他会計からの繰入金もないことから、現時点では経営の健全性は確保出来ている。
　各指標については、「①収益的収支比率」及び「④売上高ＧＯＰ比率」は類似施設平均値を上回り推移し、総費用を料金収入で賄えており、収益性は維持されている。「⑤ＥＢＩＴＤＡ」は概ね安定した数値を保ってきたがやや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6" eb="57">
      <t>キン</t>
    </rPh>
    <rPh sb="65" eb="68">
      <t>ゲンジテン</t>
    </rPh>
    <rPh sb="70" eb="72">
      <t>ケイエイ</t>
    </rPh>
    <rPh sb="73" eb="76">
      <t>ケンゼンセイ</t>
    </rPh>
    <rPh sb="77" eb="79">
      <t>カクホ</t>
    </rPh>
    <rPh sb="79" eb="81">
      <t>デキ</t>
    </rPh>
    <rPh sb="87" eb="90">
      <t>カクシヒョウ</t>
    </rPh>
    <rPh sb="103" eb="105">
      <t>ヒリツ</t>
    </rPh>
    <rPh sb="106" eb="107">
      <t>オヨ</t>
    </rPh>
    <rPh sb="131" eb="133">
      <t>スイイ</t>
    </rPh>
    <rPh sb="135" eb="136">
      <t>ソウ</t>
    </rPh>
    <rPh sb="136" eb="138">
      <t>ヒヨウ</t>
    </rPh>
    <rPh sb="139" eb="141">
      <t>リョウキン</t>
    </rPh>
    <rPh sb="141" eb="143">
      <t>シュウニュウ</t>
    </rPh>
    <rPh sb="144" eb="145">
      <t>マカナ</t>
    </rPh>
    <rPh sb="150" eb="153">
      <t>シュウエキセイ</t>
    </rPh>
    <rPh sb="154" eb="156">
      <t>イジ</t>
    </rPh>
    <rPh sb="189" eb="191">
      <t>ゲンショウ</t>
    </rPh>
    <rPh sb="191" eb="193">
      <t>ケイコウ</t>
    </rPh>
    <rPh sb="209" eb="211">
      <t>ジョウキョウ</t>
    </rPh>
    <phoneticPr fontId="15"/>
  </si>
  <si>
    <t>　「⑪稼働率」は概ね45％前後で推移しており、安定した需要があるといえる。なお、稼働率が45％前後である理由は、一部を買い物客用の無料区画としているが商店街からやや距離があることや、近隣企業に勤める月極利用者の転勤等により安定した月極利用の増加が難しいことが挙げられる。</t>
    <rPh sb="56" eb="58">
      <t>イチブ</t>
    </rPh>
    <rPh sb="59" eb="60">
      <t>カ</t>
    </rPh>
    <rPh sb="61" eb="62">
      <t>モノ</t>
    </rPh>
    <rPh sb="62" eb="63">
      <t>キャク</t>
    </rPh>
    <rPh sb="63" eb="64">
      <t>ヨウ</t>
    </rPh>
    <rPh sb="65" eb="67">
      <t>ムリョウ</t>
    </rPh>
    <rPh sb="67" eb="69">
      <t>クカク</t>
    </rPh>
    <rPh sb="75" eb="78">
      <t>ショウテンガイ</t>
    </rPh>
    <rPh sb="82" eb="84">
      <t>キョリ</t>
    </rPh>
    <rPh sb="91" eb="93">
      <t>キンリン</t>
    </rPh>
    <rPh sb="93" eb="95">
      <t>キギョウ</t>
    </rPh>
    <rPh sb="96" eb="97">
      <t>ツト</t>
    </rPh>
    <rPh sb="99" eb="101">
      <t>ツキギメ</t>
    </rPh>
    <rPh sb="101" eb="103">
      <t>リヨウ</t>
    </rPh>
    <rPh sb="103" eb="104">
      <t>シャ</t>
    </rPh>
    <rPh sb="105" eb="107">
      <t>テンキン</t>
    </rPh>
    <rPh sb="107" eb="108">
      <t>トウ</t>
    </rPh>
    <rPh sb="111" eb="113">
      <t>アンテイ</t>
    </rPh>
    <rPh sb="115" eb="117">
      <t>ツキギメ</t>
    </rPh>
    <rPh sb="117" eb="119">
      <t>リヨウ</t>
    </rPh>
    <rPh sb="120" eb="122">
      <t>ゾウカ</t>
    </rPh>
    <rPh sb="123" eb="124">
      <t>ムズカ</t>
    </rPh>
    <rPh sb="129" eb="130">
      <t>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</si>
</sst>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234.7</c:v>
                </c:pt>
                <c:pt idx="1">
                  <c:v>234.7</c:v>
                </c:pt>
                <c:pt idx="2">
                  <c:v>290.7</c:v>
                </c:pt>
                <c:pt idx="3">
                  <c:v>253.5</c:v>
                </c:pt>
                <c:pt idx="4">
                  <c:v>245.5</c:v>
                </c:pt>
              </c:numCache>
            </c:numRef>
          </c:val>
          <c:extLst>
            <c:ext xmlns:c16="http://schemas.microsoft.com/office/drawing/2014/chart" uri="{C3380CC4-5D6E-409C-BE32-E72D297353CC}">
              <c16:uniqueId val="{00000000-DB7A-4E40-98D2-4AF8D80DD6D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DB7A-4E40-98D2-4AF8D80DD6D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0B-43C3-9B9D-22CE11A8CE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DE0B-43C3-9B9D-22CE11A8CE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9B9-48A0-B5D2-CCFC9A06973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B9-48A0-B5D2-CCFC9A06973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0C8-4042-9701-DEFDED3BBC0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C8-4042-9701-DEFDED3BBC0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80-4A5D-AD17-579B14BC7B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A280-4A5D-AD17-579B14BC7B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6A5-4B48-9E9C-E4485336E3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56A5-4B48-9E9C-E4485336E3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46.6</c:v>
                </c:pt>
                <c:pt idx="1">
                  <c:v>44.9</c:v>
                </c:pt>
                <c:pt idx="2">
                  <c:v>44.1</c:v>
                </c:pt>
                <c:pt idx="3">
                  <c:v>44.1</c:v>
                </c:pt>
                <c:pt idx="4">
                  <c:v>46.6</c:v>
                </c:pt>
              </c:numCache>
            </c:numRef>
          </c:val>
          <c:extLst>
            <c:ext xmlns:c16="http://schemas.microsoft.com/office/drawing/2014/chart" uri="{C3380CC4-5D6E-409C-BE32-E72D297353CC}">
              <c16:uniqueId val="{00000000-A776-4480-9A6F-67A7B702189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A776-4480-9A6F-67A7B702189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57.4</c:v>
                </c:pt>
                <c:pt idx="1">
                  <c:v>57.4</c:v>
                </c:pt>
                <c:pt idx="2">
                  <c:v>65.599999999999994</c:v>
                </c:pt>
                <c:pt idx="3">
                  <c:v>60.5</c:v>
                </c:pt>
                <c:pt idx="4">
                  <c:v>59.3</c:v>
                </c:pt>
              </c:numCache>
            </c:numRef>
          </c:val>
          <c:extLst>
            <c:ext xmlns:c16="http://schemas.microsoft.com/office/drawing/2014/chart" uri="{C3380CC4-5D6E-409C-BE32-E72D297353CC}">
              <c16:uniqueId val="{00000000-2E75-49C6-94A8-EE5C12E70B5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2E75-49C6-94A8-EE5C12E70B5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1731</c:v>
                </c:pt>
                <c:pt idx="1">
                  <c:v>1731</c:v>
                </c:pt>
                <c:pt idx="2">
                  <c:v>1918</c:v>
                </c:pt>
                <c:pt idx="3">
                  <c:v>1817</c:v>
                </c:pt>
                <c:pt idx="4">
                  <c:v>1605</c:v>
                </c:pt>
              </c:numCache>
            </c:numRef>
          </c:val>
          <c:extLst>
            <c:ext xmlns:c16="http://schemas.microsoft.com/office/drawing/2014/chart" uri="{C3380CC4-5D6E-409C-BE32-E72D297353CC}">
              <c16:uniqueId val="{00000000-66DF-4164-8A7F-73D7EC422FF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6DF-4164-8A7F-73D7EC422FF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栄町第１駐車場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2170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234.7</v>
      </c>
      <c r="V31" s="98"/>
      <c r="W31" s="98"/>
      <c r="X31" s="98"/>
      <c r="Y31" s="98"/>
      <c r="Z31" s="98"/>
      <c r="AA31" s="98"/>
      <c r="AB31" s="98"/>
      <c r="AC31" s="98"/>
      <c r="AD31" s="98"/>
      <c r="AE31" s="98"/>
      <c r="AF31" s="98"/>
      <c r="AG31" s="98"/>
      <c r="AH31" s="98"/>
      <c r="AI31" s="98"/>
      <c r="AJ31" s="98"/>
      <c r="AK31" s="98"/>
      <c r="AL31" s="98"/>
      <c r="AM31" s="98"/>
      <c r="AN31" s="98">
        <f>データ!Z7</f>
        <v>234.7</v>
      </c>
      <c r="AO31" s="98"/>
      <c r="AP31" s="98"/>
      <c r="AQ31" s="98"/>
      <c r="AR31" s="98"/>
      <c r="AS31" s="98"/>
      <c r="AT31" s="98"/>
      <c r="AU31" s="98"/>
      <c r="AV31" s="98"/>
      <c r="AW31" s="98"/>
      <c r="AX31" s="98"/>
      <c r="AY31" s="98"/>
      <c r="AZ31" s="98"/>
      <c r="BA31" s="98"/>
      <c r="BB31" s="98"/>
      <c r="BC31" s="98"/>
      <c r="BD31" s="98"/>
      <c r="BE31" s="98"/>
      <c r="BF31" s="98"/>
      <c r="BG31" s="98">
        <f>データ!AA7</f>
        <v>290.7</v>
      </c>
      <c r="BH31" s="98"/>
      <c r="BI31" s="98"/>
      <c r="BJ31" s="98"/>
      <c r="BK31" s="98"/>
      <c r="BL31" s="98"/>
      <c r="BM31" s="98"/>
      <c r="BN31" s="98"/>
      <c r="BO31" s="98"/>
      <c r="BP31" s="98"/>
      <c r="BQ31" s="98"/>
      <c r="BR31" s="98"/>
      <c r="BS31" s="98"/>
      <c r="BT31" s="98"/>
      <c r="BU31" s="98"/>
      <c r="BV31" s="98"/>
      <c r="BW31" s="98"/>
      <c r="BX31" s="98"/>
      <c r="BY31" s="98"/>
      <c r="BZ31" s="98">
        <f>データ!AB7</f>
        <v>253.5</v>
      </c>
      <c r="CA31" s="98"/>
      <c r="CB31" s="98"/>
      <c r="CC31" s="98"/>
      <c r="CD31" s="98"/>
      <c r="CE31" s="98"/>
      <c r="CF31" s="98"/>
      <c r="CG31" s="98"/>
      <c r="CH31" s="98"/>
      <c r="CI31" s="98"/>
      <c r="CJ31" s="98"/>
      <c r="CK31" s="98"/>
      <c r="CL31" s="98"/>
      <c r="CM31" s="98"/>
      <c r="CN31" s="98"/>
      <c r="CO31" s="98"/>
      <c r="CP31" s="98"/>
      <c r="CQ31" s="98"/>
      <c r="CR31" s="98"/>
      <c r="CS31" s="98">
        <f>データ!AC7</f>
        <v>245.5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46.6</v>
      </c>
      <c r="JD31" s="67"/>
      <c r="JE31" s="67"/>
      <c r="JF31" s="67"/>
      <c r="JG31" s="67"/>
      <c r="JH31" s="67"/>
      <c r="JI31" s="67"/>
      <c r="JJ31" s="67"/>
      <c r="JK31" s="67"/>
      <c r="JL31" s="67"/>
      <c r="JM31" s="67"/>
      <c r="JN31" s="67"/>
      <c r="JO31" s="67"/>
      <c r="JP31" s="67"/>
      <c r="JQ31" s="67"/>
      <c r="JR31" s="67"/>
      <c r="JS31" s="67"/>
      <c r="JT31" s="67"/>
      <c r="JU31" s="68"/>
      <c r="JV31" s="66">
        <f>データ!DL7</f>
        <v>44.9</v>
      </c>
      <c r="JW31" s="67"/>
      <c r="JX31" s="67"/>
      <c r="JY31" s="67"/>
      <c r="JZ31" s="67"/>
      <c r="KA31" s="67"/>
      <c r="KB31" s="67"/>
      <c r="KC31" s="67"/>
      <c r="KD31" s="67"/>
      <c r="KE31" s="67"/>
      <c r="KF31" s="67"/>
      <c r="KG31" s="67"/>
      <c r="KH31" s="67"/>
      <c r="KI31" s="67"/>
      <c r="KJ31" s="67"/>
      <c r="KK31" s="67"/>
      <c r="KL31" s="67"/>
      <c r="KM31" s="67"/>
      <c r="KN31" s="68"/>
      <c r="KO31" s="66">
        <f>データ!DM7</f>
        <v>44.1</v>
      </c>
      <c r="KP31" s="67"/>
      <c r="KQ31" s="67"/>
      <c r="KR31" s="67"/>
      <c r="KS31" s="67"/>
      <c r="KT31" s="67"/>
      <c r="KU31" s="67"/>
      <c r="KV31" s="67"/>
      <c r="KW31" s="67"/>
      <c r="KX31" s="67"/>
      <c r="KY31" s="67"/>
      <c r="KZ31" s="67"/>
      <c r="LA31" s="67"/>
      <c r="LB31" s="67"/>
      <c r="LC31" s="67"/>
      <c r="LD31" s="67"/>
      <c r="LE31" s="67"/>
      <c r="LF31" s="67"/>
      <c r="LG31" s="68"/>
      <c r="LH31" s="66">
        <f>データ!DN7</f>
        <v>44.1</v>
      </c>
      <c r="LI31" s="67"/>
      <c r="LJ31" s="67"/>
      <c r="LK31" s="67"/>
      <c r="LL31" s="67"/>
      <c r="LM31" s="67"/>
      <c r="LN31" s="67"/>
      <c r="LO31" s="67"/>
      <c r="LP31" s="67"/>
      <c r="LQ31" s="67"/>
      <c r="LR31" s="67"/>
      <c r="LS31" s="67"/>
      <c r="LT31" s="67"/>
      <c r="LU31" s="67"/>
      <c r="LV31" s="67"/>
      <c r="LW31" s="67"/>
      <c r="LX31" s="67"/>
      <c r="LY31" s="67"/>
      <c r="LZ31" s="68"/>
      <c r="MA31" s="66">
        <f>データ!DO7</f>
        <v>46.6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57.4</v>
      </c>
      <c r="EM52" s="98"/>
      <c r="EN52" s="98"/>
      <c r="EO52" s="98"/>
      <c r="EP52" s="98"/>
      <c r="EQ52" s="98"/>
      <c r="ER52" s="98"/>
      <c r="ES52" s="98"/>
      <c r="ET52" s="98"/>
      <c r="EU52" s="98"/>
      <c r="EV52" s="98"/>
      <c r="EW52" s="98"/>
      <c r="EX52" s="98"/>
      <c r="EY52" s="98"/>
      <c r="EZ52" s="98"/>
      <c r="FA52" s="98"/>
      <c r="FB52" s="98"/>
      <c r="FC52" s="98"/>
      <c r="FD52" s="98"/>
      <c r="FE52" s="98">
        <f>データ!BG7</f>
        <v>57.4</v>
      </c>
      <c r="FF52" s="98"/>
      <c r="FG52" s="98"/>
      <c r="FH52" s="98"/>
      <c r="FI52" s="98"/>
      <c r="FJ52" s="98"/>
      <c r="FK52" s="98"/>
      <c r="FL52" s="98"/>
      <c r="FM52" s="98"/>
      <c r="FN52" s="98"/>
      <c r="FO52" s="98"/>
      <c r="FP52" s="98"/>
      <c r="FQ52" s="98"/>
      <c r="FR52" s="98"/>
      <c r="FS52" s="98"/>
      <c r="FT52" s="98"/>
      <c r="FU52" s="98"/>
      <c r="FV52" s="98"/>
      <c r="FW52" s="98"/>
      <c r="FX52" s="98">
        <f>データ!BH7</f>
        <v>65.599999999999994</v>
      </c>
      <c r="FY52" s="98"/>
      <c r="FZ52" s="98"/>
      <c r="GA52" s="98"/>
      <c r="GB52" s="98"/>
      <c r="GC52" s="98"/>
      <c r="GD52" s="98"/>
      <c r="GE52" s="98"/>
      <c r="GF52" s="98"/>
      <c r="GG52" s="98"/>
      <c r="GH52" s="98"/>
      <c r="GI52" s="98"/>
      <c r="GJ52" s="98"/>
      <c r="GK52" s="98"/>
      <c r="GL52" s="98"/>
      <c r="GM52" s="98"/>
      <c r="GN52" s="98"/>
      <c r="GO52" s="98"/>
      <c r="GP52" s="98"/>
      <c r="GQ52" s="98">
        <f>データ!BI7</f>
        <v>60.5</v>
      </c>
      <c r="GR52" s="98"/>
      <c r="GS52" s="98"/>
      <c r="GT52" s="98"/>
      <c r="GU52" s="98"/>
      <c r="GV52" s="98"/>
      <c r="GW52" s="98"/>
      <c r="GX52" s="98"/>
      <c r="GY52" s="98"/>
      <c r="GZ52" s="98"/>
      <c r="HA52" s="98"/>
      <c r="HB52" s="98"/>
      <c r="HC52" s="98"/>
      <c r="HD52" s="98"/>
      <c r="HE52" s="98"/>
      <c r="HF52" s="98"/>
      <c r="HG52" s="98"/>
      <c r="HH52" s="98"/>
      <c r="HI52" s="98"/>
      <c r="HJ52" s="98">
        <f>データ!BJ7</f>
        <v>59.3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1731</v>
      </c>
      <c r="JD52" s="97"/>
      <c r="JE52" s="97"/>
      <c r="JF52" s="97"/>
      <c r="JG52" s="97"/>
      <c r="JH52" s="97"/>
      <c r="JI52" s="97"/>
      <c r="JJ52" s="97"/>
      <c r="JK52" s="97"/>
      <c r="JL52" s="97"/>
      <c r="JM52" s="97"/>
      <c r="JN52" s="97"/>
      <c r="JO52" s="97"/>
      <c r="JP52" s="97"/>
      <c r="JQ52" s="97"/>
      <c r="JR52" s="97"/>
      <c r="JS52" s="97"/>
      <c r="JT52" s="97"/>
      <c r="JU52" s="97"/>
      <c r="JV52" s="97">
        <f>データ!BR7</f>
        <v>1731</v>
      </c>
      <c r="JW52" s="97"/>
      <c r="JX52" s="97"/>
      <c r="JY52" s="97"/>
      <c r="JZ52" s="97"/>
      <c r="KA52" s="97"/>
      <c r="KB52" s="97"/>
      <c r="KC52" s="97"/>
      <c r="KD52" s="97"/>
      <c r="KE52" s="97"/>
      <c r="KF52" s="97"/>
      <c r="KG52" s="97"/>
      <c r="KH52" s="97"/>
      <c r="KI52" s="97"/>
      <c r="KJ52" s="97"/>
      <c r="KK52" s="97"/>
      <c r="KL52" s="97"/>
      <c r="KM52" s="97"/>
      <c r="KN52" s="97"/>
      <c r="KO52" s="97">
        <f>データ!BS7</f>
        <v>1918</v>
      </c>
      <c r="KP52" s="97"/>
      <c r="KQ52" s="97"/>
      <c r="KR52" s="97"/>
      <c r="KS52" s="97"/>
      <c r="KT52" s="97"/>
      <c r="KU52" s="97"/>
      <c r="KV52" s="97"/>
      <c r="KW52" s="97"/>
      <c r="KX52" s="97"/>
      <c r="KY52" s="97"/>
      <c r="KZ52" s="97"/>
      <c r="LA52" s="97"/>
      <c r="LB52" s="97"/>
      <c r="LC52" s="97"/>
      <c r="LD52" s="97"/>
      <c r="LE52" s="97"/>
      <c r="LF52" s="97"/>
      <c r="LG52" s="97"/>
      <c r="LH52" s="97">
        <f>データ!BT7</f>
        <v>1817</v>
      </c>
      <c r="LI52" s="97"/>
      <c r="LJ52" s="97"/>
      <c r="LK52" s="97"/>
      <c r="LL52" s="97"/>
      <c r="LM52" s="97"/>
      <c r="LN52" s="97"/>
      <c r="LO52" s="97"/>
      <c r="LP52" s="97"/>
      <c r="LQ52" s="97"/>
      <c r="LR52" s="97"/>
      <c r="LS52" s="97"/>
      <c r="LT52" s="97"/>
      <c r="LU52" s="97"/>
      <c r="LV52" s="97"/>
      <c r="LW52" s="97"/>
      <c r="LX52" s="97"/>
      <c r="LY52" s="97"/>
      <c r="LZ52" s="97"/>
      <c r="MA52" s="97">
        <f>データ!BU7</f>
        <v>1605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10345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7L9hERtARmXQet3ik/7FvQvUXtmIFAFlLv/jrEIf3IOGYDdq+Ssph4o+iQWAbuSdCwfx+3Gu/ylF5rAp5g4Etg==" saltValue="tOvFzmsdzzeD5ogarXP5D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89</v>
      </c>
      <c r="AV5" s="47" t="s">
        <v>104</v>
      </c>
      <c r="AW5" s="47" t="s">
        <v>105</v>
      </c>
      <c r="AX5" s="47" t="s">
        <v>106</v>
      </c>
      <c r="AY5" s="47" t="s">
        <v>107</v>
      </c>
      <c r="AZ5" s="47" t="s">
        <v>94</v>
      </c>
      <c r="BA5" s="47" t="s">
        <v>95</v>
      </c>
      <c r="BB5" s="47" t="s">
        <v>96</v>
      </c>
      <c r="BC5" s="47" t="s">
        <v>97</v>
      </c>
      <c r="BD5" s="47" t="s">
        <v>98</v>
      </c>
      <c r="BE5" s="47" t="s">
        <v>99</v>
      </c>
      <c r="BF5" s="47" t="s">
        <v>100</v>
      </c>
      <c r="BG5" s="47" t="s">
        <v>108</v>
      </c>
      <c r="BH5" s="47" t="s">
        <v>109</v>
      </c>
      <c r="BI5" s="47" t="s">
        <v>92</v>
      </c>
      <c r="BJ5" s="47" t="s">
        <v>110</v>
      </c>
      <c r="BK5" s="47" t="s">
        <v>94</v>
      </c>
      <c r="BL5" s="47" t="s">
        <v>95</v>
      </c>
      <c r="BM5" s="47" t="s">
        <v>96</v>
      </c>
      <c r="BN5" s="47" t="s">
        <v>97</v>
      </c>
      <c r="BO5" s="47" t="s">
        <v>98</v>
      </c>
      <c r="BP5" s="47" t="s">
        <v>99</v>
      </c>
      <c r="BQ5" s="47" t="s">
        <v>89</v>
      </c>
      <c r="BR5" s="47" t="s">
        <v>101</v>
      </c>
      <c r="BS5" s="47" t="s">
        <v>91</v>
      </c>
      <c r="BT5" s="47" t="s">
        <v>111</v>
      </c>
      <c r="BU5" s="47" t="s">
        <v>107</v>
      </c>
      <c r="BV5" s="47" t="s">
        <v>94</v>
      </c>
      <c r="BW5" s="47" t="s">
        <v>95</v>
      </c>
      <c r="BX5" s="47" t="s">
        <v>96</v>
      </c>
      <c r="BY5" s="47" t="s">
        <v>97</v>
      </c>
      <c r="BZ5" s="47" t="s">
        <v>98</v>
      </c>
      <c r="CA5" s="47" t="s">
        <v>99</v>
      </c>
      <c r="CB5" s="47" t="s">
        <v>100</v>
      </c>
      <c r="CC5" s="47" t="s">
        <v>101</v>
      </c>
      <c r="CD5" s="47" t="s">
        <v>91</v>
      </c>
      <c r="CE5" s="47" t="s">
        <v>92</v>
      </c>
      <c r="CF5" s="47" t="s">
        <v>107</v>
      </c>
      <c r="CG5" s="47" t="s">
        <v>94</v>
      </c>
      <c r="CH5" s="47" t="s">
        <v>95</v>
      </c>
      <c r="CI5" s="47" t="s">
        <v>96</v>
      </c>
      <c r="CJ5" s="47" t="s">
        <v>97</v>
      </c>
      <c r="CK5" s="47" t="s">
        <v>98</v>
      </c>
      <c r="CL5" s="47" t="s">
        <v>99</v>
      </c>
      <c r="CM5" s="145"/>
      <c r="CN5" s="145"/>
      <c r="CO5" s="47" t="s">
        <v>89</v>
      </c>
      <c r="CP5" s="47" t="s">
        <v>108</v>
      </c>
      <c r="CQ5" s="47" t="s">
        <v>105</v>
      </c>
      <c r="CR5" s="47" t="s">
        <v>111</v>
      </c>
      <c r="CS5" s="47" t="s">
        <v>93</v>
      </c>
      <c r="CT5" s="47" t="s">
        <v>94</v>
      </c>
      <c r="CU5" s="47" t="s">
        <v>95</v>
      </c>
      <c r="CV5" s="47" t="s">
        <v>96</v>
      </c>
      <c r="CW5" s="47" t="s">
        <v>97</v>
      </c>
      <c r="CX5" s="47" t="s">
        <v>98</v>
      </c>
      <c r="CY5" s="47" t="s">
        <v>99</v>
      </c>
      <c r="CZ5" s="47" t="s">
        <v>112</v>
      </c>
      <c r="DA5" s="47" t="s">
        <v>101</v>
      </c>
      <c r="DB5" s="47" t="s">
        <v>91</v>
      </c>
      <c r="DC5" s="47" t="s">
        <v>92</v>
      </c>
      <c r="DD5" s="47" t="s">
        <v>93</v>
      </c>
      <c r="DE5" s="47" t="s">
        <v>94</v>
      </c>
      <c r="DF5" s="47" t="s">
        <v>95</v>
      </c>
      <c r="DG5" s="47" t="s">
        <v>96</v>
      </c>
      <c r="DH5" s="47" t="s">
        <v>97</v>
      </c>
      <c r="DI5" s="47" t="s">
        <v>98</v>
      </c>
      <c r="DJ5" s="47" t="s">
        <v>35</v>
      </c>
      <c r="DK5" s="47" t="s">
        <v>89</v>
      </c>
      <c r="DL5" s="47" t="s">
        <v>113</v>
      </c>
      <c r="DM5" s="47" t="s">
        <v>91</v>
      </c>
      <c r="DN5" s="47" t="s">
        <v>111</v>
      </c>
      <c r="DO5" s="47" t="s">
        <v>107</v>
      </c>
      <c r="DP5" s="47" t="s">
        <v>94</v>
      </c>
      <c r="DQ5" s="47" t="s">
        <v>95</v>
      </c>
      <c r="DR5" s="47" t="s">
        <v>96</v>
      </c>
      <c r="DS5" s="47" t="s">
        <v>97</v>
      </c>
      <c r="DT5" s="47" t="s">
        <v>98</v>
      </c>
      <c r="DU5" s="47" t="s">
        <v>99</v>
      </c>
    </row>
    <row r="6" spans="1:125" s="54" customFormat="1" x14ac:dyDescent="0.15">
      <c r="A6" s="37" t="s">
        <v>114</v>
      </c>
      <c r="B6" s="48">
        <f>B8</f>
        <v>2021</v>
      </c>
      <c r="C6" s="48">
        <f t="shared" ref="C6:X6" si="1">C8</f>
        <v>382132</v>
      </c>
      <c r="D6" s="48">
        <f t="shared" si="1"/>
        <v>47</v>
      </c>
      <c r="E6" s="48">
        <f t="shared" si="1"/>
        <v>14</v>
      </c>
      <c r="F6" s="48">
        <f t="shared" si="1"/>
        <v>0</v>
      </c>
      <c r="G6" s="48">
        <f t="shared" si="1"/>
        <v>1</v>
      </c>
      <c r="H6" s="48" t="str">
        <f>SUBSTITUTE(H8,"　","")</f>
        <v>愛媛県四国中央市</v>
      </c>
      <c r="I6" s="48" t="str">
        <f t="shared" si="1"/>
        <v>栄町第１駐車場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46</v>
      </c>
      <c r="S6" s="50" t="str">
        <f t="shared" si="1"/>
        <v>駅</v>
      </c>
      <c r="T6" s="50" t="str">
        <f t="shared" si="1"/>
        <v>無</v>
      </c>
      <c r="U6" s="51">
        <f t="shared" si="1"/>
        <v>2170</v>
      </c>
      <c r="V6" s="51">
        <f t="shared" si="1"/>
        <v>118</v>
      </c>
      <c r="W6" s="51">
        <f t="shared" si="1"/>
        <v>0</v>
      </c>
      <c r="X6" s="50" t="str">
        <f t="shared" si="1"/>
        <v>無</v>
      </c>
      <c r="Y6" s="52">
        <f>IF(Y8="-",NA(),Y8)</f>
        <v>234.7</v>
      </c>
      <c r="Z6" s="52">
        <f t="shared" ref="Z6:AH6" si="2">IF(Z8="-",NA(),Z8)</f>
        <v>234.7</v>
      </c>
      <c r="AA6" s="52">
        <f t="shared" si="2"/>
        <v>290.7</v>
      </c>
      <c r="AB6" s="52">
        <f t="shared" si="2"/>
        <v>253.5</v>
      </c>
      <c r="AC6" s="52">
        <f t="shared" si="2"/>
        <v>245.5</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57.4</v>
      </c>
      <c r="BG6" s="52">
        <f t="shared" ref="BG6:BO6" si="5">IF(BG8="-",NA(),BG8)</f>
        <v>57.4</v>
      </c>
      <c r="BH6" s="52">
        <f t="shared" si="5"/>
        <v>65.599999999999994</v>
      </c>
      <c r="BI6" s="52">
        <f t="shared" si="5"/>
        <v>60.5</v>
      </c>
      <c r="BJ6" s="52">
        <f t="shared" si="5"/>
        <v>59.3</v>
      </c>
      <c r="BK6" s="52">
        <f t="shared" si="5"/>
        <v>30.2</v>
      </c>
      <c r="BL6" s="52">
        <f t="shared" si="5"/>
        <v>30.7</v>
      </c>
      <c r="BM6" s="52">
        <f t="shared" si="5"/>
        <v>13.5</v>
      </c>
      <c r="BN6" s="52">
        <f t="shared" si="5"/>
        <v>7.1</v>
      </c>
      <c r="BO6" s="52">
        <f t="shared" si="5"/>
        <v>5.6</v>
      </c>
      <c r="BP6" s="49" t="str">
        <f>IF(BP8="-","",IF(BP8="-","【-】","【"&amp;SUBSTITUTE(TEXT(BP8,"#,##0.0"),"-","△")&amp;"】"))</f>
        <v>【0.8】</v>
      </c>
      <c r="BQ6" s="53">
        <f>IF(BQ8="-",NA(),BQ8)</f>
        <v>1731</v>
      </c>
      <c r="BR6" s="53">
        <f t="shared" ref="BR6:BZ6" si="6">IF(BR8="-",NA(),BR8)</f>
        <v>1731</v>
      </c>
      <c r="BS6" s="53">
        <f t="shared" si="6"/>
        <v>1918</v>
      </c>
      <c r="BT6" s="53">
        <f t="shared" si="6"/>
        <v>1817</v>
      </c>
      <c r="BU6" s="53">
        <f t="shared" si="6"/>
        <v>1605</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115</v>
      </c>
      <c r="CM6" s="51">
        <f t="shared" ref="CM6:CN6" si="7">CM8</f>
        <v>10345</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46.6</v>
      </c>
      <c r="DL6" s="52">
        <f t="shared" ref="DL6:DT6" si="9">IF(DL8="-",NA(),DL8)</f>
        <v>44.9</v>
      </c>
      <c r="DM6" s="52">
        <f t="shared" si="9"/>
        <v>44.1</v>
      </c>
      <c r="DN6" s="52">
        <f t="shared" si="9"/>
        <v>44.1</v>
      </c>
      <c r="DO6" s="52">
        <f t="shared" si="9"/>
        <v>46.6</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117</v>
      </c>
      <c r="B7" s="48">
        <f t="shared" ref="B7:X7" si="10">B8</f>
        <v>2021</v>
      </c>
      <c r="C7" s="48">
        <f t="shared" si="10"/>
        <v>382132</v>
      </c>
      <c r="D7" s="48">
        <f t="shared" si="10"/>
        <v>47</v>
      </c>
      <c r="E7" s="48">
        <f t="shared" si="10"/>
        <v>14</v>
      </c>
      <c r="F7" s="48">
        <f t="shared" si="10"/>
        <v>0</v>
      </c>
      <c r="G7" s="48">
        <f t="shared" si="10"/>
        <v>1</v>
      </c>
      <c r="H7" s="48" t="str">
        <f t="shared" si="10"/>
        <v>愛媛県　四国中央市</v>
      </c>
      <c r="I7" s="48" t="str">
        <f t="shared" si="10"/>
        <v>栄町第１駐車場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46</v>
      </c>
      <c r="S7" s="50" t="str">
        <f t="shared" si="10"/>
        <v>駅</v>
      </c>
      <c r="T7" s="50" t="str">
        <f t="shared" si="10"/>
        <v>無</v>
      </c>
      <c r="U7" s="51">
        <f t="shared" si="10"/>
        <v>2170</v>
      </c>
      <c r="V7" s="51">
        <f t="shared" si="10"/>
        <v>118</v>
      </c>
      <c r="W7" s="51">
        <f t="shared" si="10"/>
        <v>0</v>
      </c>
      <c r="X7" s="50" t="str">
        <f t="shared" si="10"/>
        <v>無</v>
      </c>
      <c r="Y7" s="52">
        <f>Y8</f>
        <v>234.7</v>
      </c>
      <c r="Z7" s="52">
        <f t="shared" ref="Z7:AH7" si="11">Z8</f>
        <v>234.7</v>
      </c>
      <c r="AA7" s="52">
        <f t="shared" si="11"/>
        <v>290.7</v>
      </c>
      <c r="AB7" s="52">
        <f t="shared" si="11"/>
        <v>253.5</v>
      </c>
      <c r="AC7" s="52">
        <f t="shared" si="11"/>
        <v>245.5</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57.4</v>
      </c>
      <c r="BG7" s="52">
        <f t="shared" ref="BG7:BO7" si="14">BG8</f>
        <v>57.4</v>
      </c>
      <c r="BH7" s="52">
        <f t="shared" si="14"/>
        <v>65.599999999999994</v>
      </c>
      <c r="BI7" s="52">
        <f t="shared" si="14"/>
        <v>60.5</v>
      </c>
      <c r="BJ7" s="52">
        <f t="shared" si="14"/>
        <v>59.3</v>
      </c>
      <c r="BK7" s="52">
        <f t="shared" si="14"/>
        <v>30.2</v>
      </c>
      <c r="BL7" s="52">
        <f t="shared" si="14"/>
        <v>30.7</v>
      </c>
      <c r="BM7" s="52">
        <f t="shared" si="14"/>
        <v>13.5</v>
      </c>
      <c r="BN7" s="52">
        <f t="shared" si="14"/>
        <v>7.1</v>
      </c>
      <c r="BO7" s="52">
        <f t="shared" si="14"/>
        <v>5.6</v>
      </c>
      <c r="BP7" s="49"/>
      <c r="BQ7" s="53">
        <f>BQ8</f>
        <v>1731</v>
      </c>
      <c r="BR7" s="53">
        <f t="shared" ref="BR7:BZ7" si="15">BR8</f>
        <v>1731</v>
      </c>
      <c r="BS7" s="53">
        <f t="shared" si="15"/>
        <v>1918</v>
      </c>
      <c r="BT7" s="53">
        <f t="shared" si="15"/>
        <v>1817</v>
      </c>
      <c r="BU7" s="53">
        <f t="shared" si="15"/>
        <v>1605</v>
      </c>
      <c r="BV7" s="53">
        <f t="shared" si="15"/>
        <v>18509</v>
      </c>
      <c r="BW7" s="53">
        <f t="shared" si="15"/>
        <v>24379</v>
      </c>
      <c r="BX7" s="53">
        <f t="shared" si="15"/>
        <v>22466</v>
      </c>
      <c r="BY7" s="53">
        <f t="shared" si="15"/>
        <v>4211</v>
      </c>
      <c r="BZ7" s="53">
        <f t="shared" si="15"/>
        <v>10653</v>
      </c>
      <c r="CA7" s="51"/>
      <c r="CB7" s="52" t="s">
        <v>118</v>
      </c>
      <c r="CC7" s="52" t="s">
        <v>118</v>
      </c>
      <c r="CD7" s="52" t="s">
        <v>118</v>
      </c>
      <c r="CE7" s="52" t="s">
        <v>118</v>
      </c>
      <c r="CF7" s="52" t="s">
        <v>118</v>
      </c>
      <c r="CG7" s="52" t="s">
        <v>118</v>
      </c>
      <c r="CH7" s="52" t="s">
        <v>118</v>
      </c>
      <c r="CI7" s="52" t="s">
        <v>118</v>
      </c>
      <c r="CJ7" s="52" t="s">
        <v>118</v>
      </c>
      <c r="CK7" s="52" t="s">
        <v>115</v>
      </c>
      <c r="CL7" s="49"/>
      <c r="CM7" s="51">
        <f>CM8</f>
        <v>10345</v>
      </c>
      <c r="CN7" s="51">
        <f>CN8</f>
        <v>0</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46.6</v>
      </c>
      <c r="DL7" s="52">
        <f t="shared" ref="DL7:DT7" si="17">DL8</f>
        <v>44.9</v>
      </c>
      <c r="DM7" s="52">
        <f t="shared" si="17"/>
        <v>44.1</v>
      </c>
      <c r="DN7" s="52">
        <f t="shared" si="17"/>
        <v>44.1</v>
      </c>
      <c r="DO7" s="52">
        <f t="shared" si="17"/>
        <v>46.6</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382132</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46</v>
      </c>
      <c r="S8" s="57" t="s">
        <v>129</v>
      </c>
      <c r="T8" s="57" t="s">
        <v>130</v>
      </c>
      <c r="U8" s="58">
        <v>2170</v>
      </c>
      <c r="V8" s="58">
        <v>118</v>
      </c>
      <c r="W8" s="58">
        <v>0</v>
      </c>
      <c r="X8" s="57" t="s">
        <v>130</v>
      </c>
      <c r="Y8" s="59">
        <v>234.7</v>
      </c>
      <c r="Z8" s="59">
        <v>234.7</v>
      </c>
      <c r="AA8" s="59">
        <v>290.7</v>
      </c>
      <c r="AB8" s="59">
        <v>253.5</v>
      </c>
      <c r="AC8" s="59">
        <v>245.5</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57.4</v>
      </c>
      <c r="BG8" s="59">
        <v>57.4</v>
      </c>
      <c r="BH8" s="59">
        <v>65.599999999999994</v>
      </c>
      <c r="BI8" s="59">
        <v>60.5</v>
      </c>
      <c r="BJ8" s="59">
        <v>59.3</v>
      </c>
      <c r="BK8" s="59">
        <v>30.2</v>
      </c>
      <c r="BL8" s="59">
        <v>30.7</v>
      </c>
      <c r="BM8" s="59">
        <v>13.5</v>
      </c>
      <c r="BN8" s="59">
        <v>7.1</v>
      </c>
      <c r="BO8" s="59">
        <v>5.6</v>
      </c>
      <c r="BP8" s="56">
        <v>0.8</v>
      </c>
      <c r="BQ8" s="60">
        <v>1731</v>
      </c>
      <c r="BR8" s="60">
        <v>1731</v>
      </c>
      <c r="BS8" s="60">
        <v>1918</v>
      </c>
      <c r="BT8" s="61">
        <v>1817</v>
      </c>
      <c r="BU8" s="61">
        <v>1605</v>
      </c>
      <c r="BV8" s="60">
        <v>18509</v>
      </c>
      <c r="BW8" s="60">
        <v>24379</v>
      </c>
      <c r="BX8" s="60">
        <v>22466</v>
      </c>
      <c r="BY8" s="60">
        <v>4211</v>
      </c>
      <c r="BZ8" s="60">
        <v>10653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10345</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238.5</v>
      </c>
      <c r="DF8" s="59">
        <v>165.9</v>
      </c>
      <c r="DG8" s="59">
        <v>1263.5</v>
      </c>
      <c r="DH8" s="59">
        <v>108.5</v>
      </c>
      <c r="DI8" s="59">
        <v>136.19999999999999</v>
      </c>
      <c r="DJ8" s="56">
        <v>99.8</v>
      </c>
      <c r="DK8" s="59">
        <v>46.6</v>
      </c>
      <c r="DL8" s="59">
        <v>44.9</v>
      </c>
      <c r="DM8" s="59">
        <v>44.1</v>
      </c>
      <c r="DN8" s="59">
        <v>44.1</v>
      </c>
      <c r="DO8" s="59">
        <v>46.6</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2023-01-26T10:22:46Z</cp:lastPrinted>
  <dcterms:created xsi:type="dcterms:W3CDTF">2022-12-09T03:31:34Z</dcterms:created>
  <dcterms:modified xsi:type="dcterms:W3CDTF">2023-01-26T10:22:49Z</dcterms:modified>
  <cp:category/>
</cp:coreProperties>
</file>