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財政課\財政課\財政公表（決算統計・県下状況）\2財政比較・歳出比較分析表\R4決算分(R5)\提出（１回目）R5.3依頼分\0325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A40" i="12" l="1"/>
  <c r="AA38" i="12"/>
  <c r="AA37" i="12"/>
  <c r="AA36" i="12"/>
  <c r="AA35" i="12"/>
  <c r="AA34" i="12"/>
  <c r="AA33" i="12"/>
  <c r="AA32" i="12"/>
  <c r="AA31" i="12"/>
  <c r="AA30" i="12"/>
  <c r="AA28" i="12"/>
  <c r="AP23" i="12" l="1"/>
  <c r="AA23" i="12"/>
  <c r="V23" i="12"/>
  <c r="Q23" i="12"/>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<sst xmlns="http://schemas.openxmlformats.org/spreadsheetml/2006/main" count="1164" uniqueCount="617">
  <si>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</si>
  <si>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</si>
  <si>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</si>
  <si>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</si>
  <si>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</si>
  <si>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</si>
  <si>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</si>
  <si>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</si>
  <si>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</si>
  <si>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</si>
  <si>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</si>
  <si>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</si>
  <si>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</si>
  <si>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</si>
  <si>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</si>
  <si>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</si>
  <si>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</si>
  <si>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</si>
  <si>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</si>
  <si>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</si>
  <si>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</si>
  <si>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</si>
  <si>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</si>
  <si>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</si>
  <si>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</si>
  <si>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</si>
  <si>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</si>
  <si>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</si>
  <si>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</si>
  <si>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</si>
  <si>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</si>
  <si>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</si>
  <si>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</si>
  <si>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</si>
  <si>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</si>
  <si>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</si>
  <si>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</si>
  <si>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</si>
  <si>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</si>
  <si>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</si>
  <si>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</si>
  <si>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</si>
  <si>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</si>
  <si>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</si>
  <si>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</si>
  <si>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</si>
  <si>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</si>
  <si>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</si>
  <si>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</si>
  <si>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</si>
  <si>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</si>
  <si>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</si>
  <si>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</si>
  <si>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</si>
  <si>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</si>
  <si>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</si>
  <si>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</si>
  <si>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</si>
  <si>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</si>
  <si>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</si>
  <si>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</si>
  <si>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</si>
  <si>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</si>
  <si>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</si>
  <si>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</si>
  <si>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</si>
  <si>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</si>
  <si>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</si>
  <si>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</si>
  <si>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</si>
  <si>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</si>
  <si>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</si>
  <si>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</si>
  <si>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</si>
  <si>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</si>
  <si>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</si>
  <si>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</si>
  <si>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</si>
  <si>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</si>
  <si>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</si>
  <si>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</si>
  <si>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</si>
  <si>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</si>
  <si>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</si>
  <si>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</si>
  <si>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</si>
  <si>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</si>
  <si>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</si>
  <si>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</si>
  <si>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</si>
  <si>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</si>
  <si>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</si>
  <si>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</si>
  <si>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</si>
  <si>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</si>
  <si>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</si>
  <si>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</si>
  <si>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</si>
  <si>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</si>
  <si>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</si>
  <si>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</si>
  <si>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</si>
  <si>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</si>
  <si>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</si>
  <si>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</si>
  <si>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</si>
  <si>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</si>
  <si>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</si>
  <si>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</si>
  <si>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</si>
  <si>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</si>
  <si>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</si>
  <si>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</si>
  <si>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</si>
  <si>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</si>
  <si>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</si>
  <si>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</si>
  <si>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</si>
  <si>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</si>
  <si>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</si>
  <si>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</si>
  <si>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</si>
  <si>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</si>
  <si>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</si>
  <si>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</si>
  <si>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</si>
  <si>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</si>
  <si>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</si>
  <si>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</si>
  <si>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</si>
  <si>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</si>
  <si>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</si>
  <si>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</si>
  <si>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</si>
  <si>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</si>
  <si>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</si>
  <si>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</si>
  <si>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</si>
  <si>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</si>
  <si>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</si>
  <si>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</si>
  <si>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</si>
  <si>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</si>
  <si>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</si>
  <si>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</si>
  <si>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</si>
  <si>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</si>
  <si>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</si>
  <si>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</si>
  <si>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</si>
  <si>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</si>
  <si>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</si>
  <si>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</si>
  <si>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</si>
  <si>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</si>
  <si>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</si>
  <si>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</si>
  <si>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</si>
  <si>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</si>
  <si>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</si>
  <si>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</si>
  <si>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</si>
  <si>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</si>
  <si>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</si>
  <si>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</si>
  <si>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</si>
  <si>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</si>
  <si>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</si>
  <si>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</si>
  <si>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</si>
  <si>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</si>
  <si>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</si>
  <si>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</si>
  <si>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</si>
  <si>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</si>
  <si>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</si>
  <si>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</si>
  <si>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</si>
  <si>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</si>
  <si>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</si>
  <si>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</si>
  <si>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</si>
  <si>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</si>
  <si>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</si>
  <si>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</si>
  <si>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</si>
  <si>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</si>
  <si>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</si>
  <si>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</si>
  <si>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</si>
  <si>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</si>
  <si>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</si>
  <si>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</si>
  <si>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</si>
  <si>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</si>
  <si>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</si>
  <si>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</si>
  <si>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</si>
  <si>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</si>
  <si>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</si>
  <si>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</si>
  <si>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</si>
  <si>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</si>
  <si>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</si>
  <si>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</si>
  <si>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</si>
  <si>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</si>
  <si>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</si>
  <si>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</si>
  <si>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</si>
  <si>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</si>
  <si>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</si>
  <si>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</si>
  <si>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</si>
  <si>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</si>
  <si>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</si>
  <si>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</si>
  <si>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</si>
  <si>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</si>
  <si>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</si>
  <si>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</si>
  <si>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</si>
  <si>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</si>
  <si>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</si>
  <si>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</si>
  <si>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</si>
  <si>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</si>
  <si>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</si>
  <si>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</si>
  <si>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</si>
  <si>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</si>
  <si>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</si>
  <si>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</si>
  <si>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</si>
  <si>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</si>
  <si>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</si>
  <si>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</si>
  <si>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</si>
  <si>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</si>
  <si>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</si>
  <si>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</si>
  <si>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</si>
  <si>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</si>
  <si>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</si>
  <si>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</si>
  <si>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</si>
  <si>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</si>
  <si>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</si>
  <si>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</si>
  <si>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</si>
  <si>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</si>
  <si>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</si>
  <si>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</si>
  <si>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</si>
  <si>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</si>
  <si>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</si>
  <si>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</si>
  <si>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</si>
  <si>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</si>
  <si>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</si>
  <si>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</si>
  <si>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</si>
  <si>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</si>
  <si>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</si>
  <si>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</si>
  <si>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</si>
  <si>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</si>
  <si>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</si>
  <si>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</si>
  <si>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</si>
  <si>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</si>
  <si>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</si>
  <si>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</si>
  <si>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</si>
  <si>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</si>
  <si>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</si>
  <si>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</si>
  <si>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</si>
  <si>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</si>
  <si>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</si>
  <si>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</si>
  <si>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</si>
  <si>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</si>
  <si>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</si>
  <si>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</si>
  <si>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</si>
  <si>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</si>
  <si>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</si>
  <si>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</si>
  <si>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</si>
  <si>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</si>
  <si>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</si>
  <si>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</si>
  <si>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</si>
  <si>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</si>
  <si>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</si>
  <si>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</si>
  <si>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</si>
  <si>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</si>
  <si>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</si>
  <si>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</si>
  <si>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</si>
  <si>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</si>
  <si>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</si>
  <si>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</si>
  <si>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</si>
  <si>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</si>
  <si>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</si>
  <si>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</si>
  <si>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</si>
  <si>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</si>
  <si>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</si>
  <si>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</si>
  <si>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</si>
  <si>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</si>
  <si>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</si>
  <si>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</si>
  <si>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</si>
  <si>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</si>
  <si>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</si>
  <si>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</si>
  <si>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</si>
  <si>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</si>
  <si>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</si>
  <si>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</si>
  <si>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</si>
  <si>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</si>
  <si>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</si>
  <si>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</si>
  <si>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</si>
  <si>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</si>
  <si>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</si>
  <si>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</si>
  <si>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</si>
  <si>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</si>
  <si>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</si>
  <si>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</si>
  <si>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</si>
  <si>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</si>
  <si>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</si>
  <si>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</si>
  <si>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</si>
  <si>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</si>
  <si>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</si>
  <si>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</si>
  <si>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</si>
  <si>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</si>
  <si>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</si>
  <si>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</si>
  <si>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</si>
  <si>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</si>
  <si>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</si>
  <si>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</si>
  <si>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</si>
  <si>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</si>
  <si>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</si>
  <si>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</si>
  <si>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</si>
  <si>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</si>
  <si>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</si>
  <si>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</si>
  <si>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</si>
  <si>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</si>
  <si>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</si>
  <si>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</si>
  <si>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</si>
  <si>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</si>
  <si>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</si>
  <si>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</si>
  <si>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</si>
  <si>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</si>
  <si>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</si>
  <si>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</si>
  <si>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</si>
  <si>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</si>
  <si>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</si>
  <si>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</si>
  <si>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</si>
  <si>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</si>
  <si>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</si>
  <si>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</si>
  <si>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</si>
  <si>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</si>
  <si>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</si>
  <si>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</si>
  <si>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</si>
  <si>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</si>
  <si>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</si>
  <si>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</si>
  <si>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</si>
  <si>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</si>
  <si>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</si>
  <si>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</si>
  <si>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</si>
  <si>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</si>
  <si>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</si>
  <si>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</si>
  <si>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</si>
  <si>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</si>
  <si>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</si>
  <si>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</si>
  <si>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</si>
  <si>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</si>
  <si>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</si>
  <si>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</si>
  <si>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</si>
  <si>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</si>
  <si>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</si>
  <si>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</si>
  <si>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</si>
  <si>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</si>
  <si>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</si>
  <si>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</si>
  <si>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</si>
  <si>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</si>
  <si>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</si>
  <si>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</si>
  <si>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</si>
  <si>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</si>
  <si>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港湾上屋事業特別会計</t>
    <phoneticPr fontId="5"/>
  </si>
  <si>
    <t>法非適用企業</t>
    <phoneticPr fontId="5"/>
  </si>
  <si>
    <t>西部臨海土地造成事業特別会計</t>
    <phoneticPr fontId="5"/>
  </si>
  <si>
    <t>-</t>
    <phoneticPr fontId="5"/>
  </si>
  <si>
    <t>寒川東部臨海土地造成事業特別会計</t>
    <phoneticPr fontId="5"/>
  </si>
  <si>
    <t>法非適用企業</t>
    <phoneticPr fontId="5"/>
  </si>
  <si>
    <t>城山下臨海土地造成事業特別会計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</si>
  <si>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</si>
  <si>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</si>
  <si>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</si>
  <si>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</si>
  <si>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</si>
  <si>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</si>
  <si>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</si>
  <si>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</si>
  <si>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</si>
  <si>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</si>
  <si>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</si>
  <si>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</si>
  <si>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</si>
  <si>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</si>
  <si>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</si>
  <si>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</si>
  <si>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</si>
  <si>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</si>
  <si>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</si>
  <si>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</si>
  <si>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</si>
  <si>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</si>
  <si>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</si>
  <si>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</si>
  <si>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</si>
  <si>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</si>
  <si>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</si>
  <si>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</si>
  <si>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</si>
  <si>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</si>
  <si>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</si>
  <si>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</si>
  <si>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</si>
  <si>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</si>
  <si>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</si>
  <si>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</si>
  <si>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</si>
  <si>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</si>
  <si>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</si>
  <si>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</si>
  <si>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</si>
  <si>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</si>
  <si>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</si>
  <si>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</si>
  <si>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</si>
  <si>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</si>
  <si>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</si>
  <si>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</si>
  <si>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</si>
  <si>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</si>
  <si>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</si>
  <si>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</si>
  <si>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</si>
  <si>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</si>
  <si>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</si>
  <si>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</si>
  <si>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</si>
  <si>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</si>
  <si>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</si>
  <si>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</si>
  <si>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</si>
  <si>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</si>
  <si>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</si>
  <si>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</si>
  <si>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寒川東部臨海土地造成事業特別会計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</si>
  <si>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</si>
  <si>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</si>
  <si>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</si>
  <si>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</si>
  <si>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</si>
  <si>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</si>
  <si>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</si>
  <si>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</si>
  <si>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</si>
  <si>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</si>
  <si>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</si>
  <si>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</si>
  <si>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</si>
  <si>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</si>
  <si>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</si>
  <si>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</si>
  <si>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</si>
  <si>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</si>
  <si>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</si>
  <si>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</si>
  <si>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</si>
  <si>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</si>
  <si>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</si>
  <si>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</si>
  <si>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</si>
  <si>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</si>
  <si>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</si>
  <si>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</si>
  <si>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</si>
  <si>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</si>
  <si>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</si>
  <si>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</si>
  <si>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</si>
  <si>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</si>
  <si>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</si>
  <si>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</si>
  <si>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</si>
  <si>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</si>
  <si>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</si>
  <si>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</si>
  <si>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</si>
  <si>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</si>
  <si>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</si>
  <si>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</si>
  <si>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</si>
  <si>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</si>
  <si>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</si>
  <si>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</si>
  <si>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</si>
  <si>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</si>
  <si>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</si>
  <si>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</si>
  <si>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</si>
  <si>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</si>
  <si>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</si>
  <si>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</si>
  <si>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</si>
  <si>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</si>
  <si>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</si>
  <si>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</si>
  <si>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</si>
  <si>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</si>
  <si>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</si>
  <si>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</si>
  <si>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</si>
  <si>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</si>
  <si>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</si>
  <si>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</si>
  <si>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</si>
  <si>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</si>
  <si>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</si>
  <si>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</si>
  <si>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</si>
  <si>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</si>
  <si>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</si>
  <si>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</si>
  <si>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</si>
  <si>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</si>
  <si>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</si>
  <si>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</si>
  <si>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</si>
  <si>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</si>
  <si>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</si>
  <si>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</si>
  <si>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</si>
  <si>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1.96</t>
  </si>
  <si>
    <t>▲ 3.44</t>
  </si>
  <si>
    <t>工業用水道事業会計</t>
  </si>
  <si>
    <t>一般会計</t>
  </si>
  <si>
    <t>水道事業会計</t>
  </si>
  <si>
    <t>介護保険事業特別会計</t>
  </si>
  <si>
    <t>港湾上屋事業特別会計</t>
  </si>
  <si>
    <t>公共下水道事業会計</t>
  </si>
  <si>
    <t>後期高齢者医療保険事業特別会計</t>
  </si>
  <si>
    <t>国民健康保険事業特別会計</t>
  </si>
  <si>
    <t>その他会計（赤字）</t>
  </si>
  <si>
    <t>▲ 0.03</t>
  </si>
  <si>
    <t>▲ 0.01</t>
  </si>
  <si>
    <t>▲ 0.00</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</si>
  <si>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</si>
  <si>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</si>
  <si>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</si>
  <si>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</si>
  <si>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</si>
  <si>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</si>
  <si>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</si>
  <si>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</si>
  <si>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</si>
  <si>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株式会社やまびこ</t>
    <rPh sb="0" eb="2">
      <t>カブシキ</t>
    </rPh>
    <rPh sb="2" eb="4">
      <t>カイシャ</t>
    </rPh>
    <phoneticPr fontId="29"/>
  </si>
  <si>
    <t>公益財団法人四国中央市スポーツ協会</t>
    <rPh sb="0" eb="2">
      <t>コウエキ</t>
    </rPh>
    <rPh sb="2" eb="4">
      <t>ザイダン</t>
    </rPh>
    <rPh sb="4" eb="6">
      <t>ホウジン</t>
    </rPh>
    <rPh sb="6" eb="11">
      <t>シ</t>
    </rPh>
    <rPh sb="15" eb="17">
      <t>キョウカイ</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</si>
  <si>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</si>
  <si>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</si>
  <si>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合併振興基金</t>
    <rPh sb="0" eb="6">
      <t>ガッペイシンコウキキン</t>
    </rPh>
    <phoneticPr fontId="5"/>
  </si>
  <si>
    <t>公共施設等総合管理基金</t>
    <rPh sb="0" eb="5">
      <t>コウキョウシセツトウ</t>
    </rPh>
    <rPh sb="5" eb="11">
      <t>ソウゴウカンリキキン</t>
    </rPh>
    <phoneticPr fontId="5"/>
  </si>
  <si>
    <t>地域医療再生基金</t>
    <rPh sb="0" eb="8">
      <t>チイキイリョウサイセイキキン</t>
    </rPh>
    <phoneticPr fontId="5"/>
  </si>
  <si>
    <t>ふるさと応援基金</t>
    <rPh sb="4" eb="8">
      <t>オウエンキキン</t>
    </rPh>
    <phoneticPr fontId="5"/>
  </si>
  <si>
    <t>子育て基金</t>
    <rPh sb="0" eb="2">
      <t>コソダ</t>
    </rPh>
    <rPh sb="3" eb="5">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</si>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</sst>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35F-4502-96DE-0FB622D90E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103122</c:v>
                </c:pt>
                <c:pt idx="1">
                  <c:v>125910</c:v>
                </c:pt>
                <c:pt idx="2">
                  <c:v>52823</c:v>
                </c:pt>
                <c:pt idx="3">
                  <c:v>47322</c:v>
                </c:pt>
                <c:pt idx="4">
                  <c:v>48570</c:v>
                </c:pt>
              </c:numCache>
            </c:numRef>
          </c:val>
          <c:smooth val="0"/>
          <c:extLst>
            <c:ext xmlns:c16="http://schemas.microsoft.com/office/drawing/2014/chart" uri="{C3380CC4-5D6E-409C-BE32-E72D297353CC}">
              <c16:uniqueId val="{00000001-E35F-4502-96DE-0FB622D90E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10.23</c:v>
                </c:pt>
                <c:pt idx="1">
                  <c:v>8.25</c:v>
                </c:pt>
                <c:pt idx="2">
                  <c:v>13.16</c:v>
                </c:pt>
                <c:pt idx="3">
                  <c:v>16.12</c:v>
                </c:pt>
                <c:pt idx="4">
                  <c:v>13.48</c:v>
                </c:pt>
              </c:numCache>
            </c:numRef>
          </c:val>
          <c:extLst>
            <c:ext xmlns:c16="http://schemas.microsoft.com/office/drawing/2014/chart" uri="{C3380CC4-5D6E-409C-BE32-E72D297353CC}">
              <c16:uniqueId val="{00000000-AD86-4A9D-9506-909CD32A2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26.72</c:v>
                </c:pt>
                <c:pt idx="1">
                  <c:v>26.69</c:v>
                </c:pt>
                <c:pt idx="2">
                  <c:v>25.83</c:v>
                </c:pt>
                <c:pt idx="3">
                  <c:v>24.4</c:v>
                </c:pt>
                <c:pt idx="4">
                  <c:v>25.61</c:v>
                </c:pt>
              </c:numCache>
            </c:numRef>
          </c:val>
          <c:extLst>
            <c:ext xmlns:c16="http://schemas.microsoft.com/office/drawing/2014/chart" uri="{C3380CC4-5D6E-409C-BE32-E72D297353CC}">
              <c16:uniqueId val="{00000001-AD86-4A9D-9506-909CD32A2C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5.49</c:v>
                </c:pt>
                <c:pt idx="1">
                  <c:v>-1.96</c:v>
                </c:pt>
                <c:pt idx="2">
                  <c:v>7.32</c:v>
                </c:pt>
                <c:pt idx="3">
                  <c:v>3.69</c:v>
                </c:pt>
                <c:pt idx="4">
                  <c:v>-3.44</c:v>
                </c:pt>
              </c:numCache>
            </c:numRef>
          </c:val>
          <c:smooth val="0"/>
          <c:extLst>
            <c:ext xmlns:c16="http://schemas.microsoft.com/office/drawing/2014/chart" uri="{C3380CC4-5D6E-409C-BE32-E72D297353CC}">
              <c16:uniqueId val="{00000002-AD86-4A9D-9506-909CD32A2C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1.86</c:v>
                </c:pt>
                <c:pt idx="2">
                  <c:v>#N/A</c:v>
                </c:pt>
                <c:pt idx="3">
                  <c:v>1.9</c:v>
                </c:pt>
                <c:pt idx="4">
                  <c:v>#N/A</c:v>
                </c:pt>
                <c:pt idx="5">
                  <c:v>0.04</c:v>
                </c:pt>
                <c:pt idx="6">
                  <c:v>#N/A</c:v>
                </c:pt>
                <c:pt idx="7">
                  <c:v>0.03</c:v>
                </c:pt>
                <c:pt idx="8">
                  <c:v>#N/A</c:v>
                </c:pt>
                <c:pt idx="9">
                  <c:v>0.03</c:v>
                </c:pt>
              </c:numCache>
            </c:numRef>
          </c:val>
          <c:extLst>
            <c:ext xmlns:c16="http://schemas.microsoft.com/office/drawing/2014/chart" uri="{C3380CC4-5D6E-409C-BE32-E72D297353CC}">
              <c16:uniqueId val="{00000000-1A14-4959-BFB4-7A640843C6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0.03</c:v>
                </c:pt>
                <c:pt idx="1">
                  <c:v>#N/A</c:v>
                </c:pt>
                <c:pt idx="2">
                  <c:v>0.01</c:v>
                </c:pt>
                <c:pt idx="3">
                  <c:v>#N/A</c:v>
                </c:pt>
                <c:pt idx="4">
                  <c:v>#N/A</c:v>
                </c:pt>
                <c:pt idx="5">
                  <c:v>0</c:v>
                </c:pt>
                <c:pt idx="6">
                  <c:v>0</c:v>
                </c:pt>
                <c:pt idx="7">
                  <c:v>0</c:v>
                </c:pt>
                <c:pt idx="8">
                  <c:v>0</c:v>
                </c:pt>
                <c:pt idx="9">
                  <c:v>0</c:v>
                </c:pt>
              </c:numCache>
            </c:numRef>
          </c:val>
          <c:extLst>
            <c:ext xmlns:c16="http://schemas.microsoft.com/office/drawing/2014/chart" uri="{C3380CC4-5D6E-409C-BE32-E72D297353CC}">
              <c16:uniqueId val="{00000001-1A14-4959-BFB4-7A640843C623}"/>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2.2400000000000002</c:v>
                </c:pt>
                <c:pt idx="2">
                  <c:v>#N/A</c:v>
                </c:pt>
                <c:pt idx="3">
                  <c:v>1.1000000000000001</c:v>
                </c:pt>
                <c:pt idx="4">
                  <c:v>#N/A</c:v>
                </c:pt>
                <c:pt idx="5">
                  <c:v>0.77</c:v>
                </c:pt>
                <c:pt idx="6">
                  <c:v>#N/A</c:v>
                </c:pt>
                <c:pt idx="7">
                  <c:v>0.28999999999999998</c:v>
                </c:pt>
                <c:pt idx="8">
                  <c:v>#N/A</c:v>
                </c:pt>
                <c:pt idx="9">
                  <c:v>0.18</c:v>
                </c:pt>
              </c:numCache>
            </c:numRef>
          </c:val>
          <c:extLst>
            <c:ext xmlns:c16="http://schemas.microsoft.com/office/drawing/2014/chart" uri="{C3380CC4-5D6E-409C-BE32-E72D297353CC}">
              <c16:uniqueId val="{00000002-1A14-4959-BFB4-7A640843C623}"/>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0.21</c:v>
                </c:pt>
                <c:pt idx="4">
                  <c:v>#N/A</c:v>
                </c:pt>
                <c:pt idx="5">
                  <c:v>0.21</c:v>
                </c:pt>
                <c:pt idx="6">
                  <c:v>#N/A</c:v>
                </c:pt>
                <c:pt idx="7">
                  <c:v>0.19</c:v>
                </c:pt>
                <c:pt idx="8">
                  <c:v>#N/A</c:v>
                </c:pt>
                <c:pt idx="9">
                  <c:v>0.23</c:v>
                </c:pt>
              </c:numCache>
            </c:numRef>
          </c:val>
          <c:extLst>
            <c:ext xmlns:c16="http://schemas.microsoft.com/office/drawing/2014/chart" uri="{C3380CC4-5D6E-409C-BE32-E72D297353CC}">
              <c16:uniqueId val="{00000003-1A14-4959-BFB4-7A640843C623}"/>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0.4</c:v>
                </c:pt>
                <c:pt idx="4">
                  <c:v>#N/A</c:v>
                </c:pt>
                <c:pt idx="5">
                  <c:v>0.61</c:v>
                </c:pt>
                <c:pt idx="6">
                  <c:v>#N/A</c:v>
                </c:pt>
                <c:pt idx="7">
                  <c:v>0.65</c:v>
                </c:pt>
                <c:pt idx="8">
                  <c:v>#N/A</c:v>
                </c:pt>
                <c:pt idx="9">
                  <c:v>0.66</c:v>
                </c:pt>
              </c:numCache>
            </c:numRef>
          </c:val>
          <c:extLst>
            <c:ext xmlns:c16="http://schemas.microsoft.com/office/drawing/2014/chart" uri="{C3380CC4-5D6E-409C-BE32-E72D297353CC}">
              <c16:uniqueId val="{00000004-1A14-4959-BFB4-7A640843C623}"/>
            </c:ext>
          </c:extLst>
        </c:ser>
        <c:ser>
          <c:idx val="5"/>
          <c:order val="5"/>
          <c:tx>
            <c:strRef>
              <c:f>データシート!$A$32</c:f>
              <c:strCache>
                <c:ptCount val="1"/>
                <c:pt idx="0">
                  <c:v>港湾上屋事業特別会計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0.64</c:v>
                </c:pt>
                <c:pt idx="4">
                  <c:v>#N/A</c:v>
                </c:pt>
                <c:pt idx="5">
                  <c:v>0.63</c:v>
                </c:pt>
                <c:pt idx="6">
                  <c:v>#N/A</c:v>
                </c:pt>
                <c:pt idx="7">
                  <c:v>0.8</c:v>
                </c:pt>
                <c:pt idx="8">
                  <c:v>#N/A</c:v>
                </c:pt>
                <c:pt idx="9">
                  <c:v>0.96</c:v>
                </c:pt>
              </c:numCache>
            </c:numRef>
          </c:val>
          <c:extLst>
            <c:ext xmlns:c16="http://schemas.microsoft.com/office/drawing/2014/chart" uri="{C3380CC4-5D6E-409C-BE32-E72D297353CC}">
              <c16:uniqueId val="{00000005-1A14-4959-BFB4-7A640843C62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1.08</c:v>
                </c:pt>
                <c:pt idx="4">
                  <c:v>#N/A</c:v>
                </c:pt>
                <c:pt idx="5">
                  <c:v>0.99</c:v>
                </c:pt>
                <c:pt idx="6">
                  <c:v>#N/A</c:v>
                </c:pt>
                <c:pt idx="7">
                  <c:v>1</c:v>
                </c:pt>
                <c:pt idx="8">
                  <c:v>#N/A</c:v>
                </c:pt>
                <c:pt idx="9">
                  <c:v>1.19</c:v>
                </c:pt>
              </c:numCache>
            </c:numRef>
          </c:val>
          <c:extLst>
            <c:ext xmlns:c16="http://schemas.microsoft.com/office/drawing/2014/chart" uri="{C3380CC4-5D6E-409C-BE32-E72D297353CC}">
              <c16:uniqueId val="{00000006-1A14-4959-BFB4-7A640843C62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c:v>
                </c:pt>
                <c:pt idx="2">
                  <c:v>#N/A</c:v>
                </c:pt>
                <c:pt idx="3">
                  <c:v>7.95</c:v>
                </c:pt>
                <c:pt idx="4">
                  <c:v>#N/A</c:v>
                </c:pt>
                <c:pt idx="5">
                  <c:v>10.33</c:v>
                </c:pt>
                <c:pt idx="6">
                  <c:v>#N/A</c:v>
                </c:pt>
                <c:pt idx="7">
                  <c:v>11.06</c:v>
                </c:pt>
                <c:pt idx="8">
                  <c:v>#N/A</c:v>
                </c:pt>
                <c:pt idx="9">
                  <c:v>12.53</c:v>
                </c:pt>
              </c:numCache>
            </c:numRef>
          </c:val>
          <c:extLst>
            <c:ext xmlns:c16="http://schemas.microsoft.com/office/drawing/2014/chart" uri="{C3380CC4-5D6E-409C-BE32-E72D297353CC}">
              <c16:uniqueId val="{00000007-1A14-4959-BFB4-7A640843C6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10.26</c:v>
                </c:pt>
                <c:pt idx="2">
                  <c:v>#N/A</c:v>
                </c:pt>
                <c:pt idx="3">
                  <c:v>8.27</c:v>
                </c:pt>
                <c:pt idx="4">
                  <c:v>#N/A</c:v>
                </c:pt>
                <c:pt idx="5">
                  <c:v>13.16</c:v>
                </c:pt>
                <c:pt idx="6">
                  <c:v>#N/A</c:v>
                </c:pt>
                <c:pt idx="7">
                  <c:v>16.12</c:v>
                </c:pt>
                <c:pt idx="8">
                  <c:v>#N/A</c:v>
                </c:pt>
                <c:pt idx="9">
                  <c:v>13.47</c:v>
                </c:pt>
              </c:numCache>
            </c:numRef>
          </c:val>
          <c:extLst>
            <c:ext xmlns:c16="http://schemas.microsoft.com/office/drawing/2014/chart" uri="{C3380CC4-5D6E-409C-BE32-E72D297353CC}">
              <c16:uniqueId val="{00000008-1A14-4959-BFB4-7A640843C623}"/>
            </c:ext>
          </c:extLst>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11.02</c:v>
                </c:pt>
                <c:pt idx="2">
                  <c:v>#N/A</c:v>
                </c:pt>
                <c:pt idx="3">
                  <c:v>13.45</c:v>
                </c:pt>
                <c:pt idx="4">
                  <c:v>#N/A</c:v>
                </c:pt>
                <c:pt idx="5">
                  <c:v>16.149999999999999</c:v>
                </c:pt>
                <c:pt idx="6">
                  <c:v>#N/A</c:v>
                </c:pt>
                <c:pt idx="7">
                  <c:v>19.05</c:v>
                </c:pt>
                <c:pt idx="8">
                  <c:v>#N/A</c:v>
                </c:pt>
                <c:pt idx="9">
                  <c:v>23.66</c:v>
                </c:pt>
              </c:numCache>
            </c:numRef>
          </c:val>
          <c:extLst>
            <c:ext xmlns:c16="http://schemas.microsoft.com/office/drawing/2014/chart" uri="{C3380CC4-5D6E-409C-BE32-E72D297353CC}">
              <c16:uniqueId val="{00000009-1A14-4959-BFB4-7A640843C6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4140</c:v>
                </c:pt>
                <c:pt idx="5">
                  <c:v>4193</c:v>
                </c:pt>
                <c:pt idx="8">
                  <c:v>4247</c:v>
                </c:pt>
                <c:pt idx="11">
                  <c:v>4465</c:v>
                </c:pt>
                <c:pt idx="14">
                  <c:v>4038</c:v>
                </c:pt>
              </c:numCache>
            </c:numRef>
          </c:val>
          <c:extLst>
            <c:ext xmlns:c16="http://schemas.microsoft.com/office/drawing/2014/chart" uri="{C3380CC4-5D6E-409C-BE32-E72D297353CC}">
              <c16:uniqueId val="{00000000-42FF-40E1-8EB5-7894ADC18A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42FF-40E1-8EB5-7894ADC18A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c:v>
                </c:pt>
                <c:pt idx="3">
                  <c:v>66</c:v>
                </c:pt>
                <c:pt idx="6">
                  <c:v>64</c:v>
                </c:pt>
                <c:pt idx="9">
                  <c:v>27</c:v>
                </c:pt>
                <c:pt idx="12">
                  <c:v>24</c:v>
                </c:pt>
              </c:numCache>
            </c:numRef>
          </c:val>
          <c:extLst>
            <c:ext xmlns:c16="http://schemas.microsoft.com/office/drawing/2014/chart" uri="{C3380CC4-5D6E-409C-BE32-E72D297353CC}">
              <c16:uniqueId val="{00000002-42FF-40E1-8EB5-7894ADC18A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F-40E1-8EB5-7894ADC18A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995</c:v>
                </c:pt>
                <c:pt idx="3">
                  <c:v>1001</c:v>
                </c:pt>
                <c:pt idx="6">
                  <c:v>896</c:v>
                </c:pt>
                <c:pt idx="9">
                  <c:v>921</c:v>
                </c:pt>
                <c:pt idx="12">
                  <c:v>733</c:v>
                </c:pt>
              </c:numCache>
            </c:numRef>
          </c:val>
          <c:extLst>
            <c:ext xmlns:c16="http://schemas.microsoft.com/office/drawing/2014/chart" uri="{C3380CC4-5D6E-409C-BE32-E72D297353CC}">
              <c16:uniqueId val="{00000004-42FF-40E1-8EB5-7894ADC18A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F-40E1-8EB5-7894ADC18A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FF-40E1-8EB5-7894ADC18A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4844</c:v>
                </c:pt>
                <c:pt idx="3">
                  <c:v>4844</c:v>
                </c:pt>
                <c:pt idx="6">
                  <c:v>5076</c:v>
                </c:pt>
                <c:pt idx="9">
                  <c:v>5035</c:v>
                </c:pt>
                <c:pt idx="12">
                  <c:v>5060</c:v>
                </c:pt>
              </c:numCache>
            </c:numRef>
          </c:val>
          <c:extLst>
            <c:ext xmlns:c16="http://schemas.microsoft.com/office/drawing/2014/chart" uri="{C3380CC4-5D6E-409C-BE32-E72D297353CC}">
              <c16:uniqueId val="{00000007-42FF-40E1-8EB5-7894ADC18A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1766</c:v>
                </c:pt>
                <c:pt idx="2">
                  <c:v>#N/A</c:v>
                </c:pt>
                <c:pt idx="3">
                  <c:v>#N/A</c:v>
                </c:pt>
                <c:pt idx="4">
                  <c:v>1718</c:v>
                </c:pt>
                <c:pt idx="5">
                  <c:v>#N/A</c:v>
                </c:pt>
                <c:pt idx="6">
                  <c:v>#N/A</c:v>
                </c:pt>
                <c:pt idx="7">
                  <c:v>1789</c:v>
                </c:pt>
                <c:pt idx="8">
                  <c:v>#N/A</c:v>
                </c:pt>
                <c:pt idx="9">
                  <c:v>#N/A</c:v>
                </c:pt>
                <c:pt idx="10">
                  <c:v>1518</c:v>
                </c:pt>
                <c:pt idx="11">
                  <c:v>#N/A</c:v>
                </c:pt>
                <c:pt idx="12">
                  <c:v>#N/A</c:v>
                </c:pt>
                <c:pt idx="13">
                  <c:v>1779</c:v>
                </c:pt>
                <c:pt idx="14">
                  <c:v>#N/A</c:v>
                </c:pt>
              </c:numCache>
            </c:numRef>
          </c:val>
          <c:smooth val="0"/>
          <c:extLst>
            <c:ext xmlns:c16="http://schemas.microsoft.com/office/drawing/2014/chart" uri="{C3380CC4-5D6E-409C-BE32-E72D297353CC}">
              <c16:uniqueId val="{00000008-42FF-40E1-8EB5-7894ADC18A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49595</c:v>
                </c:pt>
                <c:pt idx="5">
                  <c:v>51586</c:v>
                </c:pt>
                <c:pt idx="8">
                  <c:v>50001</c:v>
                </c:pt>
                <c:pt idx="11">
                  <c:v>46678</c:v>
                </c:pt>
                <c:pt idx="14">
                  <c:v>45428</c:v>
                </c:pt>
              </c:numCache>
            </c:numRef>
          </c:val>
          <c:extLst>
            <c:ext xmlns:c16="http://schemas.microsoft.com/office/drawing/2014/chart" uri="{C3380CC4-5D6E-409C-BE32-E72D297353CC}">
              <c16:uniqueId val="{00000000-29D8-443D-B0C0-A3884196CD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420</c:v>
                </c:pt>
                <c:pt idx="5">
                  <c:v>311</c:v>
                </c:pt>
                <c:pt idx="8">
                  <c:v>260</c:v>
                </c:pt>
                <c:pt idx="11">
                  <c:v>228</c:v>
                </c:pt>
                <c:pt idx="14">
                  <c:v>196</c:v>
                </c:pt>
              </c:numCache>
            </c:numRef>
          </c:val>
          <c:extLst>
            <c:ext xmlns:c16="http://schemas.microsoft.com/office/drawing/2014/chart" uri="{C3380CC4-5D6E-409C-BE32-E72D297353CC}">
              <c16:uniqueId val="{00000001-29D8-443D-B0C0-A3884196CD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8566</c:v>
                </c:pt>
                <c:pt idx="5">
                  <c:v>8580</c:v>
                </c:pt>
                <c:pt idx="8">
                  <c:v>9016</c:v>
                </c:pt>
                <c:pt idx="11">
                  <c:v>11477</c:v>
                </c:pt>
                <c:pt idx="14">
                  <c:v>13860</c:v>
                </c:pt>
              </c:numCache>
            </c:numRef>
          </c:val>
          <c:extLst>
            <c:ext xmlns:c16="http://schemas.microsoft.com/office/drawing/2014/chart" uri="{C3380CC4-5D6E-409C-BE32-E72D297353CC}">
              <c16:uniqueId val="{00000002-29D8-443D-B0C0-A3884196CD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D8-443D-B0C0-A3884196CD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D8-443D-B0C0-A3884196CD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D8-443D-B0C0-A3884196CD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5512</c:v>
                </c:pt>
                <c:pt idx="3">
                  <c:v>5342</c:v>
                </c:pt>
                <c:pt idx="6">
                  <c:v>5746</c:v>
                </c:pt>
                <c:pt idx="9">
                  <c:v>5213</c:v>
                </c:pt>
                <c:pt idx="12">
                  <c:v>5306</c:v>
                </c:pt>
              </c:numCache>
            </c:numRef>
          </c:val>
          <c:extLst>
            <c:ext xmlns:c16="http://schemas.microsoft.com/office/drawing/2014/chart" uri="{C3380CC4-5D6E-409C-BE32-E72D297353CC}">
              <c16:uniqueId val="{00000006-29D8-443D-B0C0-A3884196CD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D8-443D-B0C0-A3884196CD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13573</c:v>
                </c:pt>
                <c:pt idx="3">
                  <c:v>13043</c:v>
                </c:pt>
                <c:pt idx="6">
                  <c:v>11983</c:v>
                </c:pt>
                <c:pt idx="9">
                  <c:v>11644</c:v>
                </c:pt>
                <c:pt idx="12">
                  <c:v>11013</c:v>
                </c:pt>
              </c:numCache>
            </c:numRef>
          </c:val>
          <c:extLst>
            <c:ext xmlns:c16="http://schemas.microsoft.com/office/drawing/2014/chart" uri="{C3380CC4-5D6E-409C-BE32-E72D297353CC}">
              <c16:uniqueId val="{00000008-29D8-443D-B0C0-A3884196CD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203</c:v>
                </c:pt>
                <c:pt idx="3">
                  <c:v>139</c:v>
                </c:pt>
                <c:pt idx="6">
                  <c:v>76</c:v>
                </c:pt>
                <c:pt idx="9">
                  <c:v>24</c:v>
                </c:pt>
                <c:pt idx="12">
                  <c:v>0</c:v>
                </c:pt>
              </c:numCache>
            </c:numRef>
          </c:val>
          <c:extLst>
            <c:ext xmlns:c16="http://schemas.microsoft.com/office/drawing/2014/chart" uri="{C3380CC4-5D6E-409C-BE32-E72D297353CC}">
              <c16:uniqueId val="{00000009-29D8-443D-B0C0-A3884196CD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59729</c:v>
                </c:pt>
                <c:pt idx="3">
                  <c:v>63113</c:v>
                </c:pt>
                <c:pt idx="6">
                  <c:v>60797</c:v>
                </c:pt>
                <c:pt idx="9">
                  <c:v>58557</c:v>
                </c:pt>
                <c:pt idx="12">
                  <c:v>55406</c:v>
                </c:pt>
              </c:numCache>
            </c:numRef>
          </c:val>
          <c:extLst>
            <c:ext xmlns:c16="http://schemas.microsoft.com/office/drawing/2014/chart" uri="{C3380CC4-5D6E-409C-BE32-E72D297353CC}">
              <c16:uniqueId val="{0000000A-29D8-443D-B0C0-A3884196CD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20436</c:v>
                </c:pt>
                <c:pt idx="2">
                  <c:v>#N/A</c:v>
                </c:pt>
                <c:pt idx="3">
                  <c:v>#N/A</c:v>
                </c:pt>
                <c:pt idx="4">
                  <c:v>21160</c:v>
                </c:pt>
                <c:pt idx="5">
                  <c:v>#N/A</c:v>
                </c:pt>
                <c:pt idx="6">
                  <c:v>#N/A</c:v>
                </c:pt>
                <c:pt idx="7">
                  <c:v>19325</c:v>
                </c:pt>
                <c:pt idx="8">
                  <c:v>#N/A</c:v>
                </c:pt>
                <c:pt idx="9">
                  <c:v>#N/A</c:v>
                </c:pt>
                <c:pt idx="10">
                  <c:v>17053</c:v>
                </c:pt>
                <c:pt idx="11">
                  <c:v>#N/A</c:v>
                </c:pt>
                <c:pt idx="12">
                  <c:v>#N/A</c:v>
                </c:pt>
                <c:pt idx="13">
                  <c:v>12240</c:v>
                </c:pt>
                <c:pt idx="14">
                  <c:v>#N/A</c:v>
                </c:pt>
              </c:numCache>
            </c:numRef>
          </c:val>
          <c:smooth val="0"/>
          <c:extLst>
            <c:ext xmlns:c16="http://schemas.microsoft.com/office/drawing/2014/chart" uri="{C3380CC4-5D6E-409C-BE32-E72D297353CC}">
              <c16:uniqueId val="{0000000B-29D8-443D-B0C0-A3884196CD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6324</c:v>
                </c:pt>
                <c:pt idx="1">
                  <c:v>6324</c:v>
                </c:pt>
                <c:pt idx="2">
                  <c:v>6324</c:v>
                </c:pt>
              </c:numCache>
            </c:numRef>
          </c:val>
          <c:extLst>
            <c:ext xmlns:c16="http://schemas.microsoft.com/office/drawing/2014/chart" uri="{C3380CC4-5D6E-409C-BE32-E72D297353CC}">
              <c16:uniqueId val="{00000000-B175-4CB7-AE0B-499BB42112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628</c:v>
                </c:pt>
                <c:pt idx="1">
                  <c:v>1128</c:v>
                </c:pt>
                <c:pt idx="2">
                  <c:v>2028</c:v>
                </c:pt>
              </c:numCache>
            </c:numRef>
          </c:val>
          <c:extLst>
            <c:ext xmlns:c16="http://schemas.microsoft.com/office/drawing/2014/chart" uri="{C3380CC4-5D6E-409C-BE32-E72D297353CC}">
              <c16:uniqueId val="{00000001-B175-4CB7-AE0B-499BB42112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4457</c:v>
                </c:pt>
                <c:pt idx="1">
                  <c:v>6295</c:v>
                </c:pt>
                <c:pt idx="2">
                  <c:v>7711</c:v>
                </c:pt>
              </c:numCache>
            </c:numRef>
          </c:val>
          <c:extLst>
            <c:ext xmlns:c16="http://schemas.microsoft.com/office/drawing/2014/chart" uri="{C3380CC4-5D6E-409C-BE32-E72D297353CC}">
              <c16:uniqueId val="{00000002-B175-4CB7-AE0B-499BB42112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９年度以降、政府資金の公的免除繰上償還や高利率の起債の積極的借換、公債費負担適正化計画等の実施により公債費の低減を図ったことで着実に改善されてきたものの、平成２８年度から令和元年度にかけて新市建設計画に基づく合併特例債を活用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大型建設事業が集中し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、当該償還が開始されてきた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ため元利償還金は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が、公営企業債の元利償還金に対する繰入金は、富郷ダム建設事業債の元金減少などにより減少した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、合併特例債において前年度に実施した満期一括償還による元利償還金の減により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減少している。そのため、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に転じた。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今後も選択と集中により事業費の抑制を図るとともに、基準財政需要額の算入率が高い起債の活用、減債基金を増額し計画的に繰上償還を行うなど実質公債費比率の低減に努める。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満期一括償還地方債の借入れをしていない。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百万円下回っている。これは、新市建設計画に基づく合併特例債を活用した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大型建設事業が令和元年度で完了したことから、一般会計等に係る地方債の現在高が令和元年度をピークに減少となったことが主な要因となっている。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２６７．２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新規事業採択や施設の更新等にあたっては、統廃合を含め長期的に判断することが肝要であり、事業内容及び経費の精査と最適化により地方債への依存を最小限に抑制するとともに、一般財源の確保及び充当可能基金の計画的な積立てや繰上償還を積極的に行い、財政の健全化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億円、「地域医療再生基金」に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の積立ての実施や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おいては、令和４年度で取崩し活用をしつつも、積立てについても実施したことにより３．７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の整備更新等に伴う基金の取崩しなどにより、基金残高については中長期的に減少していくことが見込まれる。今後、普通建設事業の事業選択や、より一層の事業見直しによる歳出抑制を徹底するとともに、更なる歳入確保に努め，基金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・合併振興基金：市民の連帯の強化及び地域振興を図るための事業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・ふるさと応援基金：福祉及び医療の充実、教育環境の整備及び文化振興、地場産業の振興並びに生活環境の改善に関する事業その他市政発展に必要な事業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･公共施設等総合管理基金：公共施設等の更新、保全等に関する事業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・地域医療再生基金：地域の医療体制の整備を図るため６億円の積立てを行った。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・公共施設等総合管理基金：公共施設等の老朽化対策として３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７億円の積立てを行った。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・ふるさと応援基金：ふるさと納税寄附額の増加に伴い、基金残高が約２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６億円増加し約７億円となっている。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・運用収入のみを積み立てており、実質的な取崩しはなし。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・災害等に備えるための基礎的な積立額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億円に加えて、普通交付税の合併算定替の縮減に備えた激変緩和措置や施設の整備更新等に要する財源とする積立額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億円とした積立方針に基づき、平成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年度末までに積立を行い基金残高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年度で取崩しを行い基金残高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億円としたものの、その後は維持している。今後も、歳出削減や歳入確保の取組を進め、引き続き一定規模の基金残高を維持していく。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億円の積立てを行った。なお、取崩しはなし。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・今後の償還に備え、一定水準は確保していくとともに、市債の償還財源として活用していく。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全国有数の製紙工業都市として、紙加工業などの紙関連企業も多く、市民の大半が何らかの紙関係の仕事に従事しており、活発な地場産業に支えられ比較的財政力に恵まれている。令和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年度財政力指数は、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により基準財政収入額が増となったものの、基準財政需要額も増となったため前年度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と同数値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の０．７２で、類似団体平均と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同水準、全国平均や愛媛県平均より依然上回っている。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産業構造が「紙」に特化した単一構造のため、原油高や円安と言った外的要因を受けやすく脆さも併せ持っている。また、近年低下傾向にあるため、第三次総合計画に沿った施策を重点的に実施することにより活力のあるまちづくりを展開しつつ、行政の効率化に努めることにより、財政の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xdr:cNvCxnSpPr/>
      </xdr:nvCxnSpPr>
      <xdr:spPr>
        <a:xfrm>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平成１９年度以降大幅な経常的経費の削減を進めた結果、最も数値が悪かった平成１８年度決算の９６．４％と比較すると改善されてきた。令和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年度は、分子となる人件費などの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経費については前年度と概ね同様の額で推移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したものの、分母となる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普通交付税や臨時財政対策債などの減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により経常一般財源収入の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が大きかったため、前年度より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類似団体内では上位に位置しているが、今後、合併特例債を活用した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新庁舎建設事業など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大規模投資的事業に係る公債費の増が見込まれるため、積極的な繰上償還の実施や、選択と集中による経常経費の削減を図りながら現在の水準以下を目標に取り組む。</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62</xdr:row>
      <xdr:rowOff>8255</xdr:rowOff>
    </xdr:to>
    <xdr:cxnSp macro="">
      <xdr:nvCxnSpPr>
        <xdr:cNvPr id="128" name="直線コネクタ 127"/>
        <xdr:cNvCxnSpPr/>
      </xdr:nvCxnSpPr>
      <xdr:spPr>
        <a:xfrm>
          <a:off x="4114800" y="10330497"/>
          <a:ext cx="8382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61</xdr:row>
      <xdr:rowOff>59055</xdr:rowOff>
    </xdr:to>
    <xdr:cxnSp macro="">
      <xdr:nvCxnSpPr>
        <xdr:cNvPr id="131" name="直線コネクタ 130"/>
        <xdr:cNvCxnSpPr/>
      </xdr:nvCxnSpPr>
      <xdr:spPr>
        <a:xfrm flipV="1">
          <a:off x="3225800" y="10330497"/>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92710</xdr:rowOff>
    </xdr:to>
    <xdr:cxnSp macro="">
      <xdr:nvCxnSpPr>
        <xdr:cNvPr id="134" name="直線コネクタ 133"/>
        <xdr:cNvCxnSpPr/>
      </xdr:nvCxnSpPr>
      <xdr:spPr>
        <a:xfrm flipV="1">
          <a:off x="2336800" y="1051750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92710</xdr:rowOff>
    </xdr:to>
    <xdr:cxnSp macro="">
      <xdr:nvCxnSpPr>
        <xdr:cNvPr id="137" name="直線コネクタ 136"/>
        <xdr:cNvCxnSpPr/>
      </xdr:nvCxnSpPr>
      <xdr:spPr>
        <a:xfrm>
          <a:off x="1447800" y="1063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7" name="楕円 146"/>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8"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1" name="楕円 150"/>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2" name="テキスト ボックス 151"/>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5" name="楕円 154"/>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6" name="テキスト ボックス 155"/>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固定資産評価に係る委託料や社会体育施設の指定管理委託料の増などにより物件費が増となったことから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、人口１人当たり人件費・物件費等決算額が前年度より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８，５４６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引き続き、定員管理及び給与の適正化による人件費の抑制に努めるとともに，民間委託等の推進や指定管理者制度の活用などによる物件費の抑制に努める。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96510</xdr:rowOff>
    </xdr:from>
    <xdr:to>
      <xdr:col>23</xdr:col>
      <xdr:colOff>133350</xdr:colOff>
      <xdr:row>82</xdr:row>
      <xdr:rowOff>165249</xdr:rowOff>
    </xdr:to>
    <xdr:cxnSp macro="">
      <xdr:nvCxnSpPr>
        <xdr:cNvPr id="191" name="直線コネクタ 190"/>
        <xdr:cNvCxnSpPr/>
      </xdr:nvCxnSpPr>
      <xdr:spPr>
        <a:xfrm>
          <a:off x="4114800" y="14155410"/>
          <a:ext cx="838200" cy="6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68873</xdr:rowOff>
    </xdr:from>
    <xdr:to>
      <xdr:col>19</xdr:col>
      <xdr:colOff>133350</xdr:colOff>
      <xdr:row>82</xdr:row>
      <xdr:rowOff>96510</xdr:rowOff>
    </xdr:to>
    <xdr:cxnSp macro="">
      <xdr:nvCxnSpPr>
        <xdr:cNvPr id="194" name="直線コネクタ 193"/>
        <xdr:cNvCxnSpPr/>
      </xdr:nvCxnSpPr>
      <xdr:spPr>
        <a:xfrm>
          <a:off x="3225800" y="1412777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20211</xdr:rowOff>
    </xdr:from>
    <xdr:to>
      <xdr:col>15</xdr:col>
      <xdr:colOff>82550</xdr:colOff>
      <xdr:row>82</xdr:row>
      <xdr:rowOff>68873</xdr:rowOff>
    </xdr:to>
    <xdr:cxnSp macro="">
      <xdr:nvCxnSpPr>
        <xdr:cNvPr id="197" name="直線コネクタ 196"/>
        <xdr:cNvCxnSpPr/>
      </xdr:nvCxnSpPr>
      <xdr:spPr>
        <a:xfrm>
          <a:off x="2336800" y="14079111"/>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130426</xdr:rowOff>
    </xdr:from>
    <xdr:to>
      <xdr:col>11</xdr:col>
      <xdr:colOff>31750</xdr:colOff>
      <xdr:row>82</xdr:row>
      <xdr:rowOff>20211</xdr:rowOff>
    </xdr:to>
    <xdr:cxnSp macro="">
      <xdr:nvCxnSpPr>
        <xdr:cNvPr id="200" name="直線コネクタ 199"/>
        <xdr:cNvCxnSpPr/>
      </xdr:nvCxnSpPr>
      <xdr:spPr>
        <a:xfrm>
          <a:off x="1447800" y="14017876"/>
          <a:ext cx="889000" cy="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114449</xdr:rowOff>
    </xdr:from>
    <xdr:to>
      <xdr:col>23</xdr:col>
      <xdr:colOff>184150</xdr:colOff>
      <xdr:row>83</xdr:row>
      <xdr:rowOff>44599</xdr:rowOff>
    </xdr:to>
    <xdr:sp macro="" textlink="">
      <xdr:nvSpPr>
        <xdr:cNvPr id="210" name="楕円 209"/>
        <xdr:cNvSpPr/>
      </xdr:nvSpPr>
      <xdr:spPr>
        <a:xfrm>
          <a:off x="4902200" y="141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86526</xdr:rowOff>
    </xdr:from>
    <xdr:ext cx="762000" cy="259045"/>
    <xdr:sp macro="" textlink="">
      <xdr:nvSpPr>
        <xdr:cNvPr id="211" name="人件費・物件費等の状況該当値テキスト"/>
        <xdr:cNvSpPr txBox="1"/>
      </xdr:nvSpPr>
      <xdr:spPr>
        <a:xfrm>
          <a:off x="5041900" y="14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45710</xdr:rowOff>
    </xdr:from>
    <xdr:to>
      <xdr:col>19</xdr:col>
      <xdr:colOff>184150</xdr:colOff>
      <xdr:row>82</xdr:row>
      <xdr:rowOff>147310</xdr:rowOff>
    </xdr:to>
    <xdr:sp macro="" textlink="">
      <xdr:nvSpPr>
        <xdr:cNvPr id="212" name="楕円 211"/>
        <xdr:cNvSpPr/>
      </xdr:nvSpPr>
      <xdr:spPr>
        <a:xfrm>
          <a:off x="4064000" y="141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157487</xdr:rowOff>
    </xdr:from>
    <xdr:ext cx="736600" cy="259045"/>
    <xdr:sp macro="" textlink="">
      <xdr:nvSpPr>
        <xdr:cNvPr id="213" name="テキスト ボックス 212"/>
        <xdr:cNvSpPr txBox="1"/>
      </xdr:nvSpPr>
      <xdr:spPr>
        <a:xfrm>
          <a:off x="3733800" y="1387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18073</xdr:rowOff>
    </xdr:from>
    <xdr:to>
      <xdr:col>15</xdr:col>
      <xdr:colOff>133350</xdr:colOff>
      <xdr:row>82</xdr:row>
      <xdr:rowOff>119673</xdr:rowOff>
    </xdr:to>
    <xdr:sp macro="" textlink="">
      <xdr:nvSpPr>
        <xdr:cNvPr id="214" name="楕円 213"/>
        <xdr:cNvSpPr/>
      </xdr:nvSpPr>
      <xdr:spPr>
        <a:xfrm>
          <a:off x="3175000" y="140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104450</xdr:rowOff>
    </xdr:from>
    <xdr:ext cx="762000" cy="259045"/>
    <xdr:sp macro="" textlink="">
      <xdr:nvSpPr>
        <xdr:cNvPr id="215" name="テキスト ボックス 214"/>
        <xdr:cNvSpPr txBox="1"/>
      </xdr:nvSpPr>
      <xdr:spPr>
        <a:xfrm>
          <a:off x="2844800" y="1416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140861</xdr:rowOff>
    </xdr:from>
    <xdr:to>
      <xdr:col>11</xdr:col>
      <xdr:colOff>82550</xdr:colOff>
      <xdr:row>82</xdr:row>
      <xdr:rowOff>71011</xdr:rowOff>
    </xdr:to>
    <xdr:sp macro="" textlink="">
      <xdr:nvSpPr>
        <xdr:cNvPr id="216" name="楕円 215"/>
        <xdr:cNvSpPr/>
      </xdr:nvSpPr>
      <xdr:spPr>
        <a:xfrm>
          <a:off x="2286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55788</xdr:rowOff>
    </xdr:from>
    <xdr:ext cx="762000" cy="259045"/>
    <xdr:sp macro="" textlink="">
      <xdr:nvSpPr>
        <xdr:cNvPr id="217" name="テキスト ボックス 216"/>
        <xdr:cNvSpPr txBox="1"/>
      </xdr:nvSpPr>
      <xdr:spPr>
        <a:xfrm>
          <a:off x="1955800" y="141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79626</xdr:rowOff>
    </xdr:from>
    <xdr:to>
      <xdr:col>7</xdr:col>
      <xdr:colOff>31750</xdr:colOff>
      <xdr:row>82</xdr:row>
      <xdr:rowOff>9776</xdr:rowOff>
    </xdr:to>
    <xdr:sp macro="" textlink="">
      <xdr:nvSpPr>
        <xdr:cNvPr id="218" name="楕円 217"/>
        <xdr:cNvSpPr/>
      </xdr:nvSpPr>
      <xdr:spPr>
        <a:xfrm>
          <a:off x="1397000" y="13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166003</xdr:rowOff>
    </xdr:from>
    <xdr:ext cx="762000" cy="259045"/>
    <xdr:sp macro="" textlink="">
      <xdr:nvSpPr>
        <xdr:cNvPr id="219" name="テキスト ボックス 218"/>
        <xdr:cNvSpPr txBox="1"/>
      </xdr:nvSpPr>
      <xdr:spPr>
        <a:xfrm>
          <a:off x="1066800" y="140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の９８．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２となっており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、類似団体平均とほぼ同じ水準である。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5" name="直線コネクタ 254"/>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58" name="直線コネクタ 257"/>
        <xdr:cNvCxnSpPr/>
      </xdr:nvCxnSpPr>
      <xdr:spPr>
        <a:xfrm>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1" name="直線コネクタ 260"/>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84364</xdr:rowOff>
    </xdr:to>
    <xdr:cxnSp macro="">
      <xdr:nvCxnSpPr>
        <xdr:cNvPr id="264" name="直線コネクタ 263"/>
        <xdr:cNvCxnSpPr/>
      </xdr:nvCxnSpPr>
      <xdr:spPr>
        <a:xfrm flipV="1">
          <a:off x="13512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5"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2" name="楕円 281"/>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3" name="テキスト ボックス 282"/>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伴い一部事務組合職員の身分を新市に引き継いだため、平成１６年度は職員数が１，２７０人と類似団体平均に比べ約２００人超過していた。定員適正化計画に基づき適正化を進めたことにより職員数は減少してきたものの、類似団体と比較しても依然高く推移している。また、採用抑制や再任用制度の開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により世代間のアンバランスが生じており、将来に渡って安定的に業務を遂行できる職員配置が急務となっている。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短期での大幅な減員が見込めない状況にあるが、施設の統廃合・民営化など行政のスリム化により抑制を図る。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29316</xdr:rowOff>
    </xdr:from>
    <xdr:to>
      <xdr:col>81</xdr:col>
      <xdr:colOff>44450</xdr:colOff>
      <xdr:row>64</xdr:row>
      <xdr:rowOff>65511</xdr:rowOff>
    </xdr:to>
    <xdr:cxnSp macro="">
      <xdr:nvCxnSpPr>
        <xdr:cNvPr id="318" name="直線コネクタ 317"/>
        <xdr:cNvCxnSpPr/>
      </xdr:nvCxnSpPr>
      <xdr:spPr>
        <a:xfrm>
          <a:off x="16179800" y="110021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29316</xdr:rowOff>
    </xdr:to>
    <xdr:cxnSp macro="">
      <xdr:nvCxnSpPr>
        <xdr:cNvPr id="321" name="直線コネクタ 320"/>
        <xdr:cNvCxnSpPr/>
      </xdr:nvCxnSpPr>
      <xdr:spPr>
        <a:xfrm>
          <a:off x="15290800" y="109799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168593</xdr:rowOff>
    </xdr:from>
    <xdr:to>
      <xdr:col>72</xdr:col>
      <xdr:colOff>203200</xdr:colOff>
      <xdr:row>64</xdr:row>
      <xdr:rowOff>7196</xdr:rowOff>
    </xdr:to>
    <xdr:cxnSp macro="">
      <xdr:nvCxnSpPr>
        <xdr:cNvPr id="324" name="直線コネクタ 323"/>
        <xdr:cNvCxnSpPr/>
      </xdr:nvCxnSpPr>
      <xdr:spPr>
        <a:xfrm>
          <a:off x="14401800" y="1096994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168593</xdr:rowOff>
    </xdr:from>
    <xdr:to>
      <xdr:col>68</xdr:col>
      <xdr:colOff>152400</xdr:colOff>
      <xdr:row>64</xdr:row>
      <xdr:rowOff>35348</xdr:rowOff>
    </xdr:to>
    <xdr:cxnSp macro="">
      <xdr:nvCxnSpPr>
        <xdr:cNvPr id="327" name="直線コネクタ 326"/>
        <xdr:cNvCxnSpPr/>
      </xdr:nvCxnSpPr>
      <xdr:spPr>
        <a:xfrm flipV="1">
          <a:off x="13512800" y="1096994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14711</xdr:rowOff>
    </xdr:from>
    <xdr:to>
      <xdr:col>81</xdr:col>
      <xdr:colOff>95250</xdr:colOff>
      <xdr:row>64</xdr:row>
      <xdr:rowOff>116311</xdr:rowOff>
    </xdr:to>
    <xdr:sp macro="" textlink="">
      <xdr:nvSpPr>
        <xdr:cNvPr id="337" name="楕円 336"/>
        <xdr:cNvSpPr/>
      </xdr:nvSpPr>
      <xdr:spPr>
        <a:xfrm>
          <a:off x="169672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158238</xdr:rowOff>
    </xdr:from>
    <xdr:ext cx="762000" cy="259045"/>
    <xdr:sp macro="" textlink="">
      <xdr:nvSpPr>
        <xdr:cNvPr id="338" name="定員管理の状況該当値テキスト"/>
        <xdr:cNvSpPr txBox="1"/>
      </xdr:nvSpPr>
      <xdr:spPr>
        <a:xfrm>
          <a:off x="17106900" y="109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149966</xdr:rowOff>
    </xdr:from>
    <xdr:to>
      <xdr:col>77</xdr:col>
      <xdr:colOff>95250</xdr:colOff>
      <xdr:row>64</xdr:row>
      <xdr:rowOff>80116</xdr:rowOff>
    </xdr:to>
    <xdr:sp macro="" textlink="">
      <xdr:nvSpPr>
        <xdr:cNvPr id="339" name="楕円 338"/>
        <xdr:cNvSpPr/>
      </xdr:nvSpPr>
      <xdr:spPr>
        <a:xfrm>
          <a:off x="16129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64893</xdr:rowOff>
    </xdr:from>
    <xdr:ext cx="736600" cy="259045"/>
    <xdr:sp macro="" textlink="">
      <xdr:nvSpPr>
        <xdr:cNvPr id="340" name="テキスト ボックス 339"/>
        <xdr:cNvSpPr txBox="1"/>
      </xdr:nvSpPr>
      <xdr:spPr>
        <a:xfrm>
          <a:off x="15798800" y="1103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41" name="楕円 340"/>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2" name="テキスト ボックス 341"/>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117793</xdr:rowOff>
    </xdr:from>
    <xdr:to>
      <xdr:col>68</xdr:col>
      <xdr:colOff>203200</xdr:colOff>
      <xdr:row>64</xdr:row>
      <xdr:rowOff>47943</xdr:rowOff>
    </xdr:to>
    <xdr:sp macro="" textlink="">
      <xdr:nvSpPr>
        <xdr:cNvPr id="343" name="楕円 342"/>
        <xdr:cNvSpPr/>
      </xdr:nvSpPr>
      <xdr:spPr>
        <a:xfrm>
          <a:off x="14351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32720</xdr:rowOff>
    </xdr:from>
    <xdr:ext cx="762000" cy="259045"/>
    <xdr:sp macro="" textlink="">
      <xdr:nvSpPr>
        <xdr:cNvPr id="344" name="テキスト ボックス 343"/>
        <xdr:cNvSpPr txBox="1"/>
      </xdr:nvSpPr>
      <xdr:spPr>
        <a:xfrm>
          <a:off x="14020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155998</xdr:rowOff>
    </xdr:from>
    <xdr:to>
      <xdr:col>64</xdr:col>
      <xdr:colOff>152400</xdr:colOff>
      <xdr:row>64</xdr:row>
      <xdr:rowOff>86148</xdr:rowOff>
    </xdr:to>
    <xdr:sp macro="" textlink="">
      <xdr:nvSpPr>
        <xdr:cNvPr id="345" name="楕円 344"/>
        <xdr:cNvSpPr/>
      </xdr:nvSpPr>
      <xdr:spPr>
        <a:xfrm>
          <a:off x="13462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70925</xdr:rowOff>
    </xdr:from>
    <xdr:ext cx="762000" cy="259045"/>
    <xdr:sp macro="" textlink="">
      <xdr:nvSpPr>
        <xdr:cNvPr id="346" name="テキスト ボックス 345"/>
        <xdr:cNvSpPr txBox="1"/>
      </xdr:nvSpPr>
      <xdr:spPr>
        <a:xfrm>
          <a:off x="13131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固定資産税の大幅な増収や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公営企業債の元利償還金に対する繰入金の減少など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％となっているが、依然として類似団体平均６．６％と比べると高い数値となっている。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78" name="直線コネクタ 377"/>
        <xdr:cNvCxnSpPr/>
      </xdr:nvCxnSpPr>
      <xdr:spPr>
        <a:xfrm flipV="1">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81026</xdr:rowOff>
    </xdr:to>
    <xdr:cxnSp macro="">
      <xdr:nvCxnSpPr>
        <xdr:cNvPr id="381" name="直線コネクタ 380"/>
        <xdr:cNvCxnSpPr/>
      </xdr:nvCxnSpPr>
      <xdr:spPr>
        <a:xfrm flipV="1">
          <a:off x="15290800" y="70525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81026</xdr:rowOff>
    </xdr:to>
    <xdr:cxnSp macro="">
      <xdr:nvCxnSpPr>
        <xdr:cNvPr id="384" name="直線コネクタ 383"/>
        <xdr:cNvCxnSpPr/>
      </xdr:nvCxnSpPr>
      <xdr:spPr>
        <a:xfrm>
          <a:off x="14401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71374</xdr:rowOff>
    </xdr:to>
    <xdr:cxnSp macro="">
      <xdr:nvCxnSpPr>
        <xdr:cNvPr id="387" name="直線コネクタ 386"/>
        <xdr:cNvCxnSpPr/>
      </xdr:nvCxnSpPr>
      <xdr:spPr>
        <a:xfrm flipV="1">
          <a:off x="13512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7" name="楕円 396"/>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398"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0" name="テキスト ボックス 399"/>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1" name="楕円 400"/>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2" name="テキスト ボックス 401"/>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3" name="楕円 402"/>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4" name="テキスト ボックス 40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5" name="楕円 404"/>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6" name="テキスト ボックス 405"/>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将来負担比率を算定する際の分子となる地方債残高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分母となる標準財政規模の増加により、前年度と比較して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％となるも、類似団体平均の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依然高い水準である。合併後の新市建設計画に基づいた新庁舎建設事業など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77651</xdr:rowOff>
    </xdr:from>
    <xdr:to>
      <xdr:col>81</xdr:col>
      <xdr:colOff>44450</xdr:colOff>
      <xdr:row>18</xdr:row>
      <xdr:rowOff>137160</xdr:rowOff>
    </xdr:to>
    <xdr:cxnSp macro="">
      <xdr:nvCxnSpPr>
        <xdr:cNvPr id="442" name="直線コネクタ 441"/>
        <xdr:cNvCxnSpPr/>
      </xdr:nvCxnSpPr>
      <xdr:spPr>
        <a:xfrm flipV="1">
          <a:off x="16179800" y="2992301"/>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137160</xdr:rowOff>
    </xdr:from>
    <xdr:to>
      <xdr:col>77</xdr:col>
      <xdr:colOff>44450</xdr:colOff>
      <xdr:row>19</xdr:row>
      <xdr:rowOff>149558</xdr:rowOff>
    </xdr:to>
    <xdr:cxnSp macro="">
      <xdr:nvCxnSpPr>
        <xdr:cNvPr id="445" name="直線コネクタ 444"/>
        <xdr:cNvCxnSpPr/>
      </xdr:nvCxnSpPr>
      <xdr:spPr>
        <a:xfrm flipV="1">
          <a:off x="15290800" y="3223260"/>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149558</xdr:rowOff>
    </xdr:from>
    <xdr:to>
      <xdr:col>72</xdr:col>
      <xdr:colOff>203200</xdr:colOff>
      <xdr:row>20</xdr:row>
      <xdr:rowOff>125186</xdr:rowOff>
    </xdr:to>
    <xdr:cxnSp macro="">
      <xdr:nvCxnSpPr>
        <xdr:cNvPr id="448" name="直線コネクタ 447"/>
        <xdr:cNvCxnSpPr/>
      </xdr:nvCxnSpPr>
      <xdr:spPr>
        <a:xfrm flipV="1">
          <a:off x="14401800" y="3407108"/>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81522</xdr:rowOff>
    </xdr:from>
    <xdr:to>
      <xdr:col>68</xdr:col>
      <xdr:colOff>152400</xdr:colOff>
      <xdr:row>20</xdr:row>
      <xdr:rowOff>125186</xdr:rowOff>
    </xdr:to>
    <xdr:cxnSp macro="">
      <xdr:nvCxnSpPr>
        <xdr:cNvPr id="451" name="直線コネクタ 450"/>
        <xdr:cNvCxnSpPr/>
      </xdr:nvCxnSpPr>
      <xdr:spPr>
        <a:xfrm>
          <a:off x="13512800" y="351052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26851</xdr:rowOff>
    </xdr:from>
    <xdr:to>
      <xdr:col>81</xdr:col>
      <xdr:colOff>95250</xdr:colOff>
      <xdr:row>17</xdr:row>
      <xdr:rowOff>128451</xdr:rowOff>
    </xdr:to>
    <xdr:sp macro="" textlink="">
      <xdr:nvSpPr>
        <xdr:cNvPr id="461" name="楕円 460"/>
        <xdr:cNvSpPr/>
      </xdr:nvSpPr>
      <xdr:spPr>
        <a:xfrm>
          <a:off x="169672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170378</xdr:rowOff>
    </xdr:from>
    <xdr:ext cx="762000" cy="259045"/>
    <xdr:sp macro="" textlink="">
      <xdr:nvSpPr>
        <xdr:cNvPr id="462" name="将来負担の状況該当値テキスト"/>
        <xdr:cNvSpPr txBox="1"/>
      </xdr:nvSpPr>
      <xdr:spPr>
        <a:xfrm>
          <a:off x="17106900" y="291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86360</xdr:rowOff>
    </xdr:from>
    <xdr:to>
      <xdr:col>77</xdr:col>
      <xdr:colOff>95250</xdr:colOff>
      <xdr:row>19</xdr:row>
      <xdr:rowOff>16510</xdr:rowOff>
    </xdr:to>
    <xdr:sp macro="" textlink="">
      <xdr:nvSpPr>
        <xdr:cNvPr id="463" name="楕円 462"/>
        <xdr:cNvSpPr/>
      </xdr:nvSpPr>
      <xdr:spPr>
        <a:xfrm>
          <a:off x="16129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64" name="テキスト ボックス 463"/>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98758</xdr:rowOff>
    </xdr:from>
    <xdr:to>
      <xdr:col>73</xdr:col>
      <xdr:colOff>44450</xdr:colOff>
      <xdr:row>20</xdr:row>
      <xdr:rowOff>28908</xdr:rowOff>
    </xdr:to>
    <xdr:sp macro="" textlink="">
      <xdr:nvSpPr>
        <xdr:cNvPr id="465" name="楕円 464"/>
        <xdr:cNvSpPr/>
      </xdr:nvSpPr>
      <xdr:spPr>
        <a:xfrm>
          <a:off x="15240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13685</xdr:rowOff>
    </xdr:from>
    <xdr:ext cx="762000" cy="259045"/>
    <xdr:sp macro="" textlink="">
      <xdr:nvSpPr>
        <xdr:cNvPr id="466" name="テキスト ボックス 465"/>
        <xdr:cNvSpPr txBox="1"/>
      </xdr:nvSpPr>
      <xdr:spPr>
        <a:xfrm>
          <a:off x="14909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74386</xdr:rowOff>
    </xdr:from>
    <xdr:to>
      <xdr:col>68</xdr:col>
      <xdr:colOff>203200</xdr:colOff>
      <xdr:row>21</xdr:row>
      <xdr:rowOff>4536</xdr:rowOff>
    </xdr:to>
    <xdr:sp macro="" textlink="">
      <xdr:nvSpPr>
        <xdr:cNvPr id="467" name="楕円 466"/>
        <xdr:cNvSpPr/>
      </xdr:nvSpPr>
      <xdr:spPr>
        <a:xfrm>
          <a:off x="14351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160763</xdr:rowOff>
    </xdr:from>
    <xdr:ext cx="762000" cy="259045"/>
    <xdr:sp macro="" textlink="">
      <xdr:nvSpPr>
        <xdr:cNvPr id="468" name="テキスト ボックス 467"/>
        <xdr:cNvSpPr txBox="1"/>
      </xdr:nvSpPr>
      <xdr:spPr>
        <a:xfrm>
          <a:off x="14020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30722</xdr:rowOff>
    </xdr:from>
    <xdr:to>
      <xdr:col>64</xdr:col>
      <xdr:colOff>152400</xdr:colOff>
      <xdr:row>20</xdr:row>
      <xdr:rowOff>132322</xdr:rowOff>
    </xdr:to>
    <xdr:sp macro="" textlink="">
      <xdr:nvSpPr>
        <xdr:cNvPr id="469" name="楕円 468"/>
        <xdr:cNvSpPr/>
      </xdr:nvSpPr>
      <xdr:spPr>
        <a:xfrm>
          <a:off x="134620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117099</xdr:rowOff>
    </xdr:from>
    <xdr:ext cx="762000" cy="259045"/>
    <xdr:sp macro="" textlink="">
      <xdr:nvSpPr>
        <xdr:cNvPr id="470" name="テキスト ボックス 469"/>
        <xdr:cNvSpPr txBox="1"/>
      </xdr:nvSpPr>
      <xdr:spPr>
        <a:xfrm>
          <a:off x="13131800" y="35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の３２．５％をピークに定員適正化計画を進めた結果、類似団体平均に近づきつつあるものの、平成２５年度の７月から３月まで国家公務員給与減額措置に応じて実施した減額分を平成２６年度に復元したことや平成２９年度から特別会計閉鎖による職員給の増の影響など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．９ポイント高い数値となっている。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施設の統廃合やアウトソーシング、事務量の把握と精査による効率的な人員配置を行いながら、給与水準の適正化に努める。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120142</xdr:rowOff>
    </xdr:to>
    <xdr:cxnSp macro="">
      <xdr:nvCxnSpPr>
        <xdr:cNvPr id="64" name="直線コネクタ 63"/>
        <xdr:cNvCxnSpPr/>
      </xdr:nvCxnSpPr>
      <xdr:spPr>
        <a:xfrm>
          <a:off x="3987800" y="6386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110998</xdr:rowOff>
    </xdr:to>
    <xdr:cxnSp macro="">
      <xdr:nvCxnSpPr>
        <xdr:cNvPr id="67" name="直線コネクタ 66"/>
        <xdr:cNvCxnSpPr/>
      </xdr:nvCxnSpPr>
      <xdr:spPr>
        <a:xfrm flipV="1">
          <a:off x="3098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110998</xdr:rowOff>
    </xdr:to>
    <xdr:cxnSp macro="">
      <xdr:nvCxnSpPr>
        <xdr:cNvPr id="70" name="直線コネクタ 69"/>
        <xdr:cNvCxnSpPr/>
      </xdr:nvCxnSpPr>
      <xdr:spPr>
        <a:xfrm>
          <a:off x="2209800" y="6404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固定資産評価に係る委託料や社会体育施設の指定管理委託料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、光熱水費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とはなったものの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１．５ポイント下回っている。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施設の維持管理経費、アウトソーシング等による委託料等の増加が見込まれることなどから、類似施設の統廃合、事業の選択と集中を図ることが急務となっている。コスト削減を進めながらもサービス水準の向上を図るため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16510</xdr:rowOff>
    </xdr:to>
    <xdr:cxnSp macro="">
      <xdr:nvCxnSpPr>
        <xdr:cNvPr id="125" name="直線コネクタ 124"/>
        <xdr:cNvCxnSpPr/>
      </xdr:nvCxnSpPr>
      <xdr:spPr>
        <a:xfrm>
          <a:off x="15671800" y="283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119380</xdr:rowOff>
    </xdr:to>
    <xdr:cxnSp macro="">
      <xdr:nvCxnSpPr>
        <xdr:cNvPr id="128" name="直線コネクタ 127"/>
        <xdr:cNvCxnSpPr/>
      </xdr:nvCxnSpPr>
      <xdr:spPr>
        <a:xfrm flipV="1">
          <a:off x="14782800" y="283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92710</xdr:rowOff>
    </xdr:to>
    <xdr:cxnSp macro="">
      <xdr:nvCxnSpPr>
        <xdr:cNvPr id="131" name="直線コネクタ 130"/>
        <xdr:cNvCxnSpPr/>
      </xdr:nvCxnSpPr>
      <xdr:spPr>
        <a:xfrm flipV="1">
          <a:off x="13893800" y="2862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92710</xdr:rowOff>
    </xdr:to>
    <xdr:cxnSp macro="">
      <xdr:nvCxnSpPr>
        <xdr:cNvPr id="134" name="直線コネクタ 133"/>
        <xdr:cNvCxnSpPr/>
      </xdr:nvCxnSpPr>
      <xdr:spPr>
        <a:xfrm>
          <a:off x="13004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5"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49" name="テキスト ボックス 148"/>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0" name="楕円 149"/>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1" name="テキスト ボックス 150"/>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2" name="楕円 151"/>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3" name="テキスト ボックス 152"/>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年度は、子育て世帯等臨時特別支援給付金事業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分子となる扶助費が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となったものの、分母となる経常一般財源が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減により減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となったことから、前年度と比較して０．３ポイント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扶助費の経常一般財源については、施設型給付費等の恒常的な高止まりに加え、障がい者福祉サービス費や障がい児通所扶助費が増加傾向となっている。国の制度に基づくものが大半であるが、</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資格審査等</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進めていくことで、上昇傾向に歯止めをかけるよう努める。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8" name="直線コネクタ 187"/>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86178</xdr:rowOff>
    </xdr:to>
    <xdr:cxnSp macro="">
      <xdr:nvCxnSpPr>
        <xdr:cNvPr id="191" name="直線コネクタ 190"/>
        <xdr:cNvCxnSpPr/>
      </xdr:nvCxnSpPr>
      <xdr:spPr>
        <a:xfrm flipV="1">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57</xdr:row>
      <xdr:rowOff>69850</xdr:rowOff>
    </xdr:to>
    <xdr:cxnSp macro="">
      <xdr:nvCxnSpPr>
        <xdr:cNvPr id="194" name="直線コネクタ 193"/>
        <xdr:cNvCxnSpPr/>
      </xdr:nvCxnSpPr>
      <xdr:spPr>
        <a:xfrm flipV="1">
          <a:off x="2209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102507</xdr:rowOff>
    </xdr:to>
    <xdr:cxnSp macro="">
      <xdr:nvCxnSpPr>
        <xdr:cNvPr id="197" name="直線コネクタ 196"/>
        <xdr:cNvCxnSpPr/>
      </xdr:nvCxnSpPr>
      <xdr:spPr>
        <a:xfrm flipV="1">
          <a:off x="1320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5" name="楕円 214"/>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6" name="テキスト ボックス 215"/>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、他会計繰出金などの増により、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％となっている。類似団体平均との比較においても１．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20865</xdr:rowOff>
    </xdr:to>
    <xdr:cxnSp macro="">
      <xdr:nvCxnSpPr>
        <xdr:cNvPr id="251" name="直線コネクタ 250"/>
        <xdr:cNvCxnSpPr/>
      </xdr:nvCxnSpPr>
      <xdr:spPr>
        <a:xfrm>
          <a:off x="15671800" y="10049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105228</xdr:rowOff>
    </xdr:to>
    <xdr:cxnSp macro="">
      <xdr:nvCxnSpPr>
        <xdr:cNvPr id="254" name="直線コネクタ 253"/>
        <xdr:cNvCxnSpPr/>
      </xdr:nvCxnSpPr>
      <xdr:spPr>
        <a:xfrm>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105228</xdr:rowOff>
    </xdr:to>
    <xdr:cxnSp macro="">
      <xdr:nvCxnSpPr>
        <xdr:cNvPr id="257" name="直線コネクタ 256"/>
        <xdr:cNvCxnSpPr/>
      </xdr:nvCxnSpPr>
      <xdr:spPr>
        <a:xfrm flipV="1">
          <a:off x="13893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105228</xdr:rowOff>
    </xdr:to>
    <xdr:cxnSp macro="">
      <xdr:nvCxnSpPr>
        <xdr:cNvPr id="260" name="直線コネクタ 259"/>
        <xdr:cNvCxnSpPr/>
      </xdr:nvCxnSpPr>
      <xdr:spPr>
        <a:xfrm>
          <a:off x="13004800" y="10005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2" name="楕円 271"/>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3" name="テキスト ボックス 272"/>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6" name="楕円 275"/>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77" name="テキスト ボックス 276"/>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79" name="テキスト ボックス 278"/>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下水道事業に対する補助金等が減となったことから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122428</xdr:rowOff>
    </xdr:to>
    <xdr:cxnSp macro="">
      <xdr:nvCxnSpPr>
        <xdr:cNvPr id="309" name="直線コネクタ 308"/>
        <xdr:cNvCxnSpPr/>
      </xdr:nvCxnSpPr>
      <xdr:spPr>
        <a:xfrm flipV="1">
          <a:off x="15671800" y="5942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136144</xdr:rowOff>
    </xdr:to>
    <xdr:cxnSp macro="">
      <xdr:nvCxnSpPr>
        <xdr:cNvPr id="312" name="直線コネクタ 311"/>
        <xdr:cNvCxnSpPr/>
      </xdr:nvCxnSpPr>
      <xdr:spPr>
        <a:xfrm flipV="1">
          <a:off x="14782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15" name="直線コネクタ 314"/>
        <xdr:cNvCxnSpPr/>
      </xdr:nvCxnSpPr>
      <xdr:spPr>
        <a:xfrm flipV="1">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18" name="直線コネクタ 317"/>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8" name="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29" name="補助費等該当値テキスト"/>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30" name="楕円 329"/>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31" name="テキスト ボックス 330"/>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4" name="楕円 333"/>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5" name="テキスト ボックス 334"/>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6" name="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、類似団体平均の１５．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にある。公債費については、平成２９年度までは改善傾向にあったが、新市建設計画に基づく合併特例債を活用した建設事業の実施により地方債現在高が増加した影響で、地方債の元利償還金が増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。新庁舎建設事業など大型建設事業が令和元年度で完了し、これらの償還が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開始されたことから、前年度より公債費が増額され、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今後の公債費を押し上げる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となっていることから、市債の新規発行を伴う普通建設事業を抑制していくほか、減債基金の積立額を確保し繰上償還を行う等、地方債残高の縮減に取り組み公債費の低減に努める。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131572</xdr:rowOff>
    </xdr:to>
    <xdr:cxnSp macro="">
      <xdr:nvCxnSpPr>
        <xdr:cNvPr id="367" name="直線コネクタ 366"/>
        <xdr:cNvCxnSpPr/>
      </xdr:nvCxnSpPr>
      <xdr:spPr>
        <a:xfrm>
          <a:off x="3987800" y="134498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117856</xdr:rowOff>
    </xdr:to>
    <xdr:cxnSp macro="">
      <xdr:nvCxnSpPr>
        <xdr:cNvPr id="370" name="直線コネクタ 369"/>
        <xdr:cNvCxnSpPr/>
      </xdr:nvCxnSpPr>
      <xdr:spPr>
        <a:xfrm flipV="1">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117856</xdr:rowOff>
    </xdr:to>
    <xdr:cxnSp macro="">
      <xdr:nvCxnSpPr>
        <xdr:cNvPr id="373" name="直線コネクタ 372"/>
        <xdr:cNvCxnSpPr/>
      </xdr:nvCxnSpPr>
      <xdr:spPr>
        <a:xfrm>
          <a:off x="2209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117856</xdr:rowOff>
    </xdr:to>
    <xdr:cxnSp macro="">
      <xdr:nvCxnSpPr>
        <xdr:cNvPr id="376" name="直線コネクタ 375"/>
        <xdr:cNvCxnSpPr/>
      </xdr:nvCxnSpPr>
      <xdr:spPr>
        <a:xfrm>
          <a:off x="1320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6" name="楕円 385"/>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7"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8" name="楕円 387"/>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9" name="テキスト ボックス 38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0" name="楕円 38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1" name="テキスト ボックス 39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2" name="楕円 39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3" name="テキスト ボックス 392"/>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4" name="楕円 393"/>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5" name="テキスト ボックス 394"/>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％で、類似団体平均を下回り推移している。経常収支比率が８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％であることから公債費が占める割合が非常に高いことが判る。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75</xdr:row>
      <xdr:rowOff>60706</xdr:rowOff>
    </xdr:to>
    <xdr:cxnSp macro="">
      <xdr:nvCxnSpPr>
        <xdr:cNvPr id="426" name="直線コネクタ 425"/>
        <xdr:cNvCxnSpPr/>
      </xdr:nvCxnSpPr>
      <xdr:spPr>
        <a:xfrm>
          <a:off x="15671800" y="127411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53848</xdr:rowOff>
    </xdr:from>
    <xdr:to>
      <xdr:col>78</xdr:col>
      <xdr:colOff>69850</xdr:colOff>
      <xdr:row>74</xdr:row>
      <xdr:rowOff>154432</xdr:rowOff>
    </xdr:to>
    <xdr:cxnSp macro="">
      <xdr:nvCxnSpPr>
        <xdr:cNvPr id="429" name="直線コネクタ 428"/>
        <xdr:cNvCxnSpPr/>
      </xdr:nvCxnSpPr>
      <xdr:spPr>
        <a:xfrm flipV="1">
          <a:off x="14782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138430</xdr:rowOff>
    </xdr:to>
    <xdr:cxnSp macro="">
      <xdr:nvCxnSpPr>
        <xdr:cNvPr id="432" name="直線コネクタ 431"/>
        <xdr:cNvCxnSpPr/>
      </xdr:nvCxnSpPr>
      <xdr:spPr>
        <a:xfrm flipV="1">
          <a:off x="13893800" y="128417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138430</xdr:rowOff>
    </xdr:to>
    <xdr:cxnSp macro="">
      <xdr:nvCxnSpPr>
        <xdr:cNvPr id="435" name="直線コネクタ 434"/>
        <xdr:cNvCxnSpPr/>
      </xdr:nvCxnSpPr>
      <xdr:spPr>
        <a:xfrm>
          <a:off x="13004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5" name="楕円 444"/>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89933</xdr:rowOff>
    </xdr:from>
    <xdr:ext cx="762000" cy="259045"/>
    <xdr:sp macro="" textlink="">
      <xdr:nvSpPr>
        <xdr:cNvPr id="446" name="公債費以外該当値テキスト"/>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xdr:rowOff>
    </xdr:from>
    <xdr:to>
      <xdr:col>78</xdr:col>
      <xdr:colOff>120650</xdr:colOff>
      <xdr:row>74</xdr:row>
      <xdr:rowOff>104648</xdr:rowOff>
    </xdr:to>
    <xdr:sp macro="" textlink="">
      <xdr:nvSpPr>
        <xdr:cNvPr id="447" name="楕円 446"/>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114825</xdr:rowOff>
    </xdr:from>
    <xdr:ext cx="736600" cy="259045"/>
    <xdr:sp macro="" textlink="">
      <xdr:nvSpPr>
        <xdr:cNvPr id="448" name="テキスト ボックス 447"/>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9" name="楕円 448"/>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50" name="テキスト ボックス 449"/>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1" name="楕円 450"/>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2" name="テキスト ボックス 451"/>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3" name="楕円 452"/>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4" name="テキスト ボックス 453"/>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151498</xdr:rowOff>
    </xdr:from>
    <xdr:to>
      <xdr:col>29</xdr:col>
      <xdr:colOff>127000</xdr:colOff>
      <xdr:row>14</xdr:row>
      <xdr:rowOff>159899</xdr:rowOff>
    </xdr:to>
    <xdr:cxnSp macro="">
      <xdr:nvCxnSpPr>
        <xdr:cNvPr id="50" name="直線コネクタ 49"/>
        <xdr:cNvCxnSpPr/>
      </xdr:nvCxnSpPr>
      <xdr:spPr bwMode="auto">
        <a:xfrm flipV="1">
          <a:off x="5003800" y="2599423"/>
          <a:ext cx="6477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159899</xdr:rowOff>
    </xdr:from>
    <xdr:to>
      <xdr:col>26</xdr:col>
      <xdr:colOff>50800</xdr:colOff>
      <xdr:row>14</xdr:row>
      <xdr:rowOff>171406</xdr:rowOff>
    </xdr:to>
    <xdr:cxnSp macro="">
      <xdr:nvCxnSpPr>
        <xdr:cNvPr id="53" name="直線コネクタ 52"/>
        <xdr:cNvCxnSpPr/>
      </xdr:nvCxnSpPr>
      <xdr:spPr bwMode="auto">
        <a:xfrm flipV="1">
          <a:off x="4305300" y="2607824"/>
          <a:ext cx="6985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171406</xdr:rowOff>
    </xdr:from>
    <xdr:to>
      <xdr:col>22</xdr:col>
      <xdr:colOff>114300</xdr:colOff>
      <xdr:row>15</xdr:row>
      <xdr:rowOff>64287</xdr:rowOff>
    </xdr:to>
    <xdr:cxnSp macro="">
      <xdr:nvCxnSpPr>
        <xdr:cNvPr id="56" name="直線コネクタ 55"/>
        <xdr:cNvCxnSpPr/>
      </xdr:nvCxnSpPr>
      <xdr:spPr bwMode="auto">
        <a:xfrm flipV="1">
          <a:off x="3606800" y="2619331"/>
          <a:ext cx="698500" cy="6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64287</xdr:rowOff>
    </xdr:from>
    <xdr:to>
      <xdr:col>18</xdr:col>
      <xdr:colOff>177800</xdr:colOff>
      <xdr:row>15</xdr:row>
      <xdr:rowOff>69164</xdr:rowOff>
    </xdr:to>
    <xdr:cxnSp macro="">
      <xdr:nvCxnSpPr>
        <xdr:cNvPr id="59" name="直線コネクタ 58"/>
        <xdr:cNvCxnSpPr/>
      </xdr:nvCxnSpPr>
      <xdr:spPr bwMode="auto">
        <a:xfrm flipV="1">
          <a:off x="2908300" y="2683662"/>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100698</xdr:rowOff>
    </xdr:from>
    <xdr:to>
      <xdr:col>29</xdr:col>
      <xdr:colOff>177800</xdr:colOff>
      <xdr:row>15</xdr:row>
      <xdr:rowOff>30848</xdr:rowOff>
    </xdr:to>
    <xdr:sp macro="" textlink="">
      <xdr:nvSpPr>
        <xdr:cNvPr id="69" name="楕円 68"/>
        <xdr:cNvSpPr/>
      </xdr:nvSpPr>
      <xdr:spPr bwMode="auto">
        <a:xfrm>
          <a:off x="5600700" y="254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117225</xdr:rowOff>
    </xdr:from>
    <xdr:ext cx="762000" cy="259045"/>
    <xdr:sp macro="" textlink="">
      <xdr:nvSpPr>
        <xdr:cNvPr id="70" name="人口1人当たり決算額の推移該当値テキスト130"/>
        <xdr:cNvSpPr txBox="1"/>
      </xdr:nvSpPr>
      <xdr:spPr>
        <a:xfrm>
          <a:off x="5740400" y="239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109099</xdr:rowOff>
    </xdr:from>
    <xdr:to>
      <xdr:col>26</xdr:col>
      <xdr:colOff>101600</xdr:colOff>
      <xdr:row>15</xdr:row>
      <xdr:rowOff>39249</xdr:rowOff>
    </xdr:to>
    <xdr:sp macro="" textlink="">
      <xdr:nvSpPr>
        <xdr:cNvPr id="71" name="楕円 70"/>
        <xdr:cNvSpPr/>
      </xdr:nvSpPr>
      <xdr:spPr bwMode="auto">
        <a:xfrm>
          <a:off x="4953000" y="255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49426</xdr:rowOff>
    </xdr:from>
    <xdr:ext cx="736600" cy="259045"/>
    <xdr:sp macro="" textlink="">
      <xdr:nvSpPr>
        <xdr:cNvPr id="72" name="テキスト ボックス 71"/>
        <xdr:cNvSpPr txBox="1"/>
      </xdr:nvSpPr>
      <xdr:spPr>
        <a:xfrm>
          <a:off x="4622800" y="232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120606</xdr:rowOff>
    </xdr:from>
    <xdr:to>
      <xdr:col>22</xdr:col>
      <xdr:colOff>165100</xdr:colOff>
      <xdr:row>15</xdr:row>
      <xdr:rowOff>50756</xdr:rowOff>
    </xdr:to>
    <xdr:sp macro="" textlink="">
      <xdr:nvSpPr>
        <xdr:cNvPr id="73" name="楕円 72"/>
        <xdr:cNvSpPr/>
      </xdr:nvSpPr>
      <xdr:spPr bwMode="auto">
        <a:xfrm>
          <a:off x="4254500" y="256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60933</xdr:rowOff>
    </xdr:from>
    <xdr:ext cx="762000" cy="259045"/>
    <xdr:sp macro="" textlink="">
      <xdr:nvSpPr>
        <xdr:cNvPr id="74" name="テキスト ボックス 73"/>
        <xdr:cNvSpPr txBox="1"/>
      </xdr:nvSpPr>
      <xdr:spPr>
        <a:xfrm>
          <a:off x="3924300" y="233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13487</xdr:rowOff>
    </xdr:from>
    <xdr:to>
      <xdr:col>19</xdr:col>
      <xdr:colOff>38100</xdr:colOff>
      <xdr:row>15</xdr:row>
      <xdr:rowOff>115087</xdr:rowOff>
    </xdr:to>
    <xdr:sp macro="" textlink="">
      <xdr:nvSpPr>
        <xdr:cNvPr id="75" name="楕円 74"/>
        <xdr:cNvSpPr/>
      </xdr:nvSpPr>
      <xdr:spPr bwMode="auto">
        <a:xfrm>
          <a:off x="3556000" y="263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125264</xdr:rowOff>
    </xdr:from>
    <xdr:ext cx="762000" cy="259045"/>
    <xdr:sp macro="" textlink="">
      <xdr:nvSpPr>
        <xdr:cNvPr id="76" name="テキスト ボックス 75"/>
        <xdr:cNvSpPr txBox="1"/>
      </xdr:nvSpPr>
      <xdr:spPr>
        <a:xfrm>
          <a:off x="3225800" y="240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18364</xdr:rowOff>
    </xdr:from>
    <xdr:to>
      <xdr:col>15</xdr:col>
      <xdr:colOff>101600</xdr:colOff>
      <xdr:row>15</xdr:row>
      <xdr:rowOff>119964</xdr:rowOff>
    </xdr:to>
    <xdr:sp macro="" textlink="">
      <xdr:nvSpPr>
        <xdr:cNvPr id="77" name="楕円 76"/>
        <xdr:cNvSpPr/>
      </xdr:nvSpPr>
      <xdr:spPr bwMode="auto">
        <a:xfrm>
          <a:off x="2857500" y="263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130141</xdr:rowOff>
    </xdr:from>
    <xdr:ext cx="762000" cy="259045"/>
    <xdr:sp macro="" textlink="">
      <xdr:nvSpPr>
        <xdr:cNvPr id="78" name="テキスト ボックス 77"/>
        <xdr:cNvSpPr txBox="1"/>
      </xdr:nvSpPr>
      <xdr:spPr>
        <a:xfrm>
          <a:off x="25273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133934</xdr:rowOff>
    </xdr:from>
    <xdr:to>
      <xdr:col>29</xdr:col>
      <xdr:colOff>127000</xdr:colOff>
      <xdr:row>35</xdr:row>
      <xdr:rowOff>260921</xdr:rowOff>
    </xdr:to>
    <xdr:cxnSp macro="">
      <xdr:nvCxnSpPr>
        <xdr:cNvPr id="112" name="直線コネクタ 111"/>
        <xdr:cNvCxnSpPr/>
      </xdr:nvCxnSpPr>
      <xdr:spPr bwMode="auto">
        <a:xfrm flipV="1">
          <a:off x="5003800" y="6744284"/>
          <a:ext cx="647700" cy="12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148565</xdr:rowOff>
    </xdr:from>
    <xdr:to>
      <xdr:col>26</xdr:col>
      <xdr:colOff>50800</xdr:colOff>
      <xdr:row>35</xdr:row>
      <xdr:rowOff>260921</xdr:rowOff>
    </xdr:to>
    <xdr:cxnSp macro="">
      <xdr:nvCxnSpPr>
        <xdr:cNvPr id="115" name="直線コネクタ 114"/>
        <xdr:cNvCxnSpPr/>
      </xdr:nvCxnSpPr>
      <xdr:spPr bwMode="auto">
        <a:xfrm>
          <a:off x="4305300" y="6758915"/>
          <a:ext cx="698500" cy="1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148565</xdr:rowOff>
    </xdr:from>
    <xdr:to>
      <xdr:col>22</xdr:col>
      <xdr:colOff>114300</xdr:colOff>
      <xdr:row>35</xdr:row>
      <xdr:rowOff>188950</xdr:rowOff>
    </xdr:to>
    <xdr:cxnSp macro="">
      <xdr:nvCxnSpPr>
        <xdr:cNvPr id="118" name="直線コネクタ 117"/>
        <xdr:cNvCxnSpPr/>
      </xdr:nvCxnSpPr>
      <xdr:spPr bwMode="auto">
        <a:xfrm flipV="1">
          <a:off x="3606800" y="6758915"/>
          <a:ext cx="6985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176416</xdr:rowOff>
    </xdr:from>
    <xdr:to>
      <xdr:col>18</xdr:col>
      <xdr:colOff>177800</xdr:colOff>
      <xdr:row>35</xdr:row>
      <xdr:rowOff>188950</xdr:rowOff>
    </xdr:to>
    <xdr:cxnSp macro="">
      <xdr:nvCxnSpPr>
        <xdr:cNvPr id="121" name="直線コネクタ 120"/>
        <xdr:cNvCxnSpPr/>
      </xdr:nvCxnSpPr>
      <xdr:spPr bwMode="auto">
        <a:xfrm>
          <a:off x="2908300" y="6786766"/>
          <a:ext cx="698500" cy="1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83134</xdr:rowOff>
    </xdr:from>
    <xdr:to>
      <xdr:col>29</xdr:col>
      <xdr:colOff>177800</xdr:colOff>
      <xdr:row>35</xdr:row>
      <xdr:rowOff>184734</xdr:rowOff>
    </xdr:to>
    <xdr:sp macro="" textlink="">
      <xdr:nvSpPr>
        <xdr:cNvPr id="131" name="楕円 130"/>
        <xdr:cNvSpPr/>
      </xdr:nvSpPr>
      <xdr:spPr bwMode="auto">
        <a:xfrm>
          <a:off x="5600700" y="669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271111</xdr:rowOff>
    </xdr:from>
    <xdr:ext cx="762000" cy="259045"/>
    <xdr:sp macro="" textlink="">
      <xdr:nvSpPr>
        <xdr:cNvPr id="132" name="人口1人当たり決算額の推移該当値テキスト445"/>
        <xdr:cNvSpPr txBox="1"/>
      </xdr:nvSpPr>
      <xdr:spPr>
        <a:xfrm>
          <a:off x="5740400" y="653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210121</xdr:rowOff>
    </xdr:from>
    <xdr:to>
      <xdr:col>26</xdr:col>
      <xdr:colOff>101600</xdr:colOff>
      <xdr:row>35</xdr:row>
      <xdr:rowOff>311721</xdr:rowOff>
    </xdr:to>
    <xdr:sp macro="" textlink="">
      <xdr:nvSpPr>
        <xdr:cNvPr id="133" name="楕円 132"/>
        <xdr:cNvSpPr/>
      </xdr:nvSpPr>
      <xdr:spPr bwMode="auto">
        <a:xfrm>
          <a:off x="4953000" y="682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321898</xdr:rowOff>
    </xdr:from>
    <xdr:ext cx="736600" cy="259045"/>
    <xdr:sp macro="" textlink="">
      <xdr:nvSpPr>
        <xdr:cNvPr id="134" name="テキスト ボックス 133"/>
        <xdr:cNvSpPr txBox="1"/>
      </xdr:nvSpPr>
      <xdr:spPr>
        <a:xfrm>
          <a:off x="4622800" y="658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97765</xdr:rowOff>
    </xdr:from>
    <xdr:to>
      <xdr:col>22</xdr:col>
      <xdr:colOff>165100</xdr:colOff>
      <xdr:row>35</xdr:row>
      <xdr:rowOff>199365</xdr:rowOff>
    </xdr:to>
    <xdr:sp macro="" textlink="">
      <xdr:nvSpPr>
        <xdr:cNvPr id="135" name="楕円 134"/>
        <xdr:cNvSpPr/>
      </xdr:nvSpPr>
      <xdr:spPr bwMode="auto">
        <a:xfrm>
          <a:off x="42545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209542</xdr:rowOff>
    </xdr:from>
    <xdr:ext cx="762000" cy="259045"/>
    <xdr:sp macro="" textlink="">
      <xdr:nvSpPr>
        <xdr:cNvPr id="136" name="テキスト ボックス 135"/>
        <xdr:cNvSpPr txBox="1"/>
      </xdr:nvSpPr>
      <xdr:spPr>
        <a:xfrm>
          <a:off x="3924300" y="647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138150</xdr:rowOff>
    </xdr:from>
    <xdr:to>
      <xdr:col>19</xdr:col>
      <xdr:colOff>38100</xdr:colOff>
      <xdr:row>35</xdr:row>
      <xdr:rowOff>239750</xdr:rowOff>
    </xdr:to>
    <xdr:sp macro="" textlink="">
      <xdr:nvSpPr>
        <xdr:cNvPr id="137" name="楕円 136"/>
        <xdr:cNvSpPr/>
      </xdr:nvSpPr>
      <xdr:spPr bwMode="auto">
        <a:xfrm>
          <a:off x="3556000" y="67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249927</xdr:rowOff>
    </xdr:from>
    <xdr:ext cx="762000" cy="259045"/>
    <xdr:sp macro="" textlink="">
      <xdr:nvSpPr>
        <xdr:cNvPr id="138" name="テキスト ボックス 137"/>
        <xdr:cNvSpPr txBox="1"/>
      </xdr:nvSpPr>
      <xdr:spPr>
        <a:xfrm>
          <a:off x="3225800" y="65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125616</xdr:rowOff>
    </xdr:from>
    <xdr:to>
      <xdr:col>15</xdr:col>
      <xdr:colOff>101600</xdr:colOff>
      <xdr:row>35</xdr:row>
      <xdr:rowOff>227216</xdr:rowOff>
    </xdr:to>
    <xdr:sp macro="" textlink="">
      <xdr:nvSpPr>
        <xdr:cNvPr id="139" name="楕円 138"/>
        <xdr:cNvSpPr/>
      </xdr:nvSpPr>
      <xdr:spPr bwMode="auto">
        <a:xfrm>
          <a:off x="28575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237393</xdr:rowOff>
    </xdr:from>
    <xdr:ext cx="762000" cy="259045"/>
    <xdr:sp macro="" textlink="">
      <xdr:nvSpPr>
        <xdr:cNvPr id="140" name="テキスト ボックス 139"/>
        <xdr:cNvSpPr txBox="1"/>
      </xdr:nvSpPr>
      <xdr:spPr>
        <a:xfrm>
          <a:off x="2527300" y="65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168713</xdr:rowOff>
    </xdr:from>
    <xdr:to>
      <xdr:col>24</xdr:col>
      <xdr:colOff>63500</xdr:colOff>
      <xdr:row>34</xdr:row>
      <xdr:rowOff>16770</xdr:rowOff>
    </xdr:to>
    <xdr:cxnSp macro="">
      <xdr:nvCxnSpPr>
        <xdr:cNvPr id="61" name="直線コネクタ 60"/>
        <xdr:cNvCxnSpPr/>
      </xdr:nvCxnSpPr>
      <xdr:spPr>
        <a:xfrm flipV="1">
          <a:off x="3797300" y="5826563"/>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16770</xdr:rowOff>
    </xdr:from>
    <xdr:to>
      <xdr:col>19</xdr:col>
      <xdr:colOff>177800</xdr:colOff>
      <xdr:row>34</xdr:row>
      <xdr:rowOff>28677</xdr:rowOff>
    </xdr:to>
    <xdr:cxnSp macro="">
      <xdr:nvCxnSpPr>
        <xdr:cNvPr id="64" name="直線コネクタ 63"/>
        <xdr:cNvCxnSpPr/>
      </xdr:nvCxnSpPr>
      <xdr:spPr>
        <a:xfrm flipV="1">
          <a:off x="2908300" y="5846070"/>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28677</xdr:rowOff>
    </xdr:from>
    <xdr:to>
      <xdr:col>15</xdr:col>
      <xdr:colOff>50800</xdr:colOff>
      <xdr:row>35</xdr:row>
      <xdr:rowOff>16580</xdr:rowOff>
    </xdr:to>
    <xdr:cxnSp macro="">
      <xdr:nvCxnSpPr>
        <xdr:cNvPr id="67" name="直線コネクタ 66"/>
        <xdr:cNvCxnSpPr/>
      </xdr:nvCxnSpPr>
      <xdr:spPr>
        <a:xfrm flipV="1">
          <a:off x="2019300" y="5857977"/>
          <a:ext cx="889000" cy="1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165760</xdr:rowOff>
    </xdr:from>
    <xdr:to>
      <xdr:col>10</xdr:col>
      <xdr:colOff>114300</xdr:colOff>
      <xdr:row>35</xdr:row>
      <xdr:rowOff>16580</xdr:rowOff>
    </xdr:to>
    <xdr:cxnSp macro="">
      <xdr:nvCxnSpPr>
        <xdr:cNvPr id="70" name="直線コネクタ 69"/>
        <xdr:cNvCxnSpPr/>
      </xdr:nvCxnSpPr>
      <xdr:spPr>
        <a:xfrm>
          <a:off x="1130300" y="599506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117913</xdr:rowOff>
    </xdr:from>
    <xdr:to>
      <xdr:col>24</xdr:col>
      <xdr:colOff>114300</xdr:colOff>
      <xdr:row>34</xdr:row>
      <xdr:rowOff>48063</xdr:rowOff>
    </xdr:to>
    <xdr:sp macro="" textlink="">
      <xdr:nvSpPr>
        <xdr:cNvPr id="80" name="楕円 79"/>
        <xdr:cNvSpPr/>
      </xdr:nvSpPr>
      <xdr:spPr>
        <a:xfrm>
          <a:off x="4584700" y="5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140790</xdr:rowOff>
    </xdr:from>
    <xdr:ext cx="534377" cy="259045"/>
    <xdr:sp macro="" textlink="">
      <xdr:nvSpPr>
        <xdr:cNvPr id="81" name="人件費該当値テキスト"/>
        <xdr:cNvSpPr txBox="1"/>
      </xdr:nvSpPr>
      <xdr:spPr>
        <a:xfrm>
          <a:off x="4686300" y="56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137420</xdr:rowOff>
    </xdr:from>
    <xdr:to>
      <xdr:col>20</xdr:col>
      <xdr:colOff>38100</xdr:colOff>
      <xdr:row>34</xdr:row>
      <xdr:rowOff>67570</xdr:rowOff>
    </xdr:to>
    <xdr:sp macro="" textlink="">
      <xdr:nvSpPr>
        <xdr:cNvPr id="82" name="楕円 81"/>
        <xdr:cNvSpPr/>
      </xdr:nvSpPr>
      <xdr:spPr>
        <a:xfrm>
          <a:off x="3746500" y="57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84097</xdr:rowOff>
    </xdr:from>
    <xdr:ext cx="534377" cy="259045"/>
    <xdr:sp macro="" textlink="">
      <xdr:nvSpPr>
        <xdr:cNvPr id="83" name="テキスト ボックス 82"/>
        <xdr:cNvSpPr txBox="1"/>
      </xdr:nvSpPr>
      <xdr:spPr>
        <a:xfrm>
          <a:off x="3530111" y="55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149327</xdr:rowOff>
    </xdr:from>
    <xdr:to>
      <xdr:col>15</xdr:col>
      <xdr:colOff>101600</xdr:colOff>
      <xdr:row>34</xdr:row>
      <xdr:rowOff>79477</xdr:rowOff>
    </xdr:to>
    <xdr:sp macro="" textlink="">
      <xdr:nvSpPr>
        <xdr:cNvPr id="84" name="楕円 83"/>
        <xdr:cNvSpPr/>
      </xdr:nvSpPr>
      <xdr:spPr>
        <a:xfrm>
          <a:off x="2857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96004</xdr:rowOff>
    </xdr:from>
    <xdr:ext cx="534377" cy="259045"/>
    <xdr:sp macro="" textlink="">
      <xdr:nvSpPr>
        <xdr:cNvPr id="85" name="テキスト ボックス 84"/>
        <xdr:cNvSpPr txBox="1"/>
      </xdr:nvSpPr>
      <xdr:spPr>
        <a:xfrm>
          <a:off x="2641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137230</xdr:rowOff>
    </xdr:from>
    <xdr:to>
      <xdr:col>10</xdr:col>
      <xdr:colOff>165100</xdr:colOff>
      <xdr:row>35</xdr:row>
      <xdr:rowOff>67380</xdr:rowOff>
    </xdr:to>
    <xdr:sp macro="" textlink="">
      <xdr:nvSpPr>
        <xdr:cNvPr id="86" name="楕円 85"/>
        <xdr:cNvSpPr/>
      </xdr:nvSpPr>
      <xdr:spPr>
        <a:xfrm>
          <a:off x="1968500" y="5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83907</xdr:rowOff>
    </xdr:from>
    <xdr:ext cx="534377" cy="259045"/>
    <xdr:sp macro="" textlink="">
      <xdr:nvSpPr>
        <xdr:cNvPr id="87" name="テキスト ボックス 86"/>
        <xdr:cNvSpPr txBox="1"/>
      </xdr:nvSpPr>
      <xdr:spPr>
        <a:xfrm>
          <a:off x="1752111" y="57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114960</xdr:rowOff>
    </xdr:from>
    <xdr:to>
      <xdr:col>6</xdr:col>
      <xdr:colOff>38100</xdr:colOff>
      <xdr:row>35</xdr:row>
      <xdr:rowOff>45110</xdr:rowOff>
    </xdr:to>
    <xdr:sp macro="" textlink="">
      <xdr:nvSpPr>
        <xdr:cNvPr id="88" name="楕円 87"/>
        <xdr:cNvSpPr/>
      </xdr:nvSpPr>
      <xdr:spPr>
        <a:xfrm>
          <a:off x="1079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61637</xdr:rowOff>
    </xdr:from>
    <xdr:ext cx="534377" cy="259045"/>
    <xdr:sp macro="" textlink="">
      <xdr:nvSpPr>
        <xdr:cNvPr id="89" name="テキスト ボックス 88"/>
        <xdr:cNvSpPr txBox="1"/>
      </xdr:nvSpPr>
      <xdr:spPr>
        <a:xfrm>
          <a:off x="863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62630</xdr:rowOff>
    </xdr:from>
    <xdr:to>
      <xdr:col>24</xdr:col>
      <xdr:colOff>63500</xdr:colOff>
      <xdr:row>57</xdr:row>
      <xdr:rowOff>141387</xdr:rowOff>
    </xdr:to>
    <xdr:cxnSp macro="">
      <xdr:nvCxnSpPr>
        <xdr:cNvPr id="121" name="直線コネクタ 120"/>
        <xdr:cNvCxnSpPr/>
      </xdr:nvCxnSpPr>
      <xdr:spPr>
        <a:xfrm flipV="1">
          <a:off x="3797300" y="9835280"/>
          <a:ext cx="838200" cy="7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141387</xdr:rowOff>
    </xdr:from>
    <xdr:to>
      <xdr:col>19</xdr:col>
      <xdr:colOff>177800</xdr:colOff>
      <xdr:row>58</xdr:row>
      <xdr:rowOff>1919</xdr:rowOff>
    </xdr:to>
    <xdr:cxnSp macro="">
      <xdr:nvCxnSpPr>
        <xdr:cNvPr id="124" name="直線コネクタ 123"/>
        <xdr:cNvCxnSpPr/>
      </xdr:nvCxnSpPr>
      <xdr:spPr>
        <a:xfrm flipV="1">
          <a:off x="2908300" y="9914037"/>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130926</xdr:rowOff>
    </xdr:from>
    <xdr:to>
      <xdr:col>15</xdr:col>
      <xdr:colOff>50800</xdr:colOff>
      <xdr:row>58</xdr:row>
      <xdr:rowOff>1919</xdr:rowOff>
    </xdr:to>
    <xdr:cxnSp macro="">
      <xdr:nvCxnSpPr>
        <xdr:cNvPr id="127" name="直線コネクタ 126"/>
        <xdr:cNvCxnSpPr/>
      </xdr:nvCxnSpPr>
      <xdr:spPr>
        <a:xfrm>
          <a:off x="2019300" y="990357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130926</xdr:rowOff>
    </xdr:from>
    <xdr:to>
      <xdr:col>10</xdr:col>
      <xdr:colOff>114300</xdr:colOff>
      <xdr:row>58</xdr:row>
      <xdr:rowOff>43590</xdr:rowOff>
    </xdr:to>
    <xdr:cxnSp macro="">
      <xdr:nvCxnSpPr>
        <xdr:cNvPr id="130" name="直線コネクタ 129"/>
        <xdr:cNvCxnSpPr/>
      </xdr:nvCxnSpPr>
      <xdr:spPr>
        <a:xfrm flipV="1">
          <a:off x="1130300" y="9903576"/>
          <a:ext cx="889000" cy="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11830</xdr:rowOff>
    </xdr:from>
    <xdr:to>
      <xdr:col>24</xdr:col>
      <xdr:colOff>114300</xdr:colOff>
      <xdr:row>57</xdr:row>
      <xdr:rowOff>113430</xdr:rowOff>
    </xdr:to>
    <xdr:sp macro="" textlink="">
      <xdr:nvSpPr>
        <xdr:cNvPr id="140" name="楕円 139"/>
        <xdr:cNvSpPr/>
      </xdr:nvSpPr>
      <xdr:spPr>
        <a:xfrm>
          <a:off x="4584700" y="97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161707</xdr:rowOff>
    </xdr:from>
    <xdr:ext cx="534377" cy="259045"/>
    <xdr:sp macro="" textlink="">
      <xdr:nvSpPr>
        <xdr:cNvPr id="141" name="物件費該当値テキスト"/>
        <xdr:cNvSpPr txBox="1"/>
      </xdr:nvSpPr>
      <xdr:spPr>
        <a:xfrm>
          <a:off x="4686300" y="97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90587</xdr:rowOff>
    </xdr:from>
    <xdr:to>
      <xdr:col>20</xdr:col>
      <xdr:colOff>38100</xdr:colOff>
      <xdr:row>58</xdr:row>
      <xdr:rowOff>20737</xdr:rowOff>
    </xdr:to>
    <xdr:sp macro="" textlink="">
      <xdr:nvSpPr>
        <xdr:cNvPr id="142" name="楕円 141"/>
        <xdr:cNvSpPr/>
      </xdr:nvSpPr>
      <xdr:spPr>
        <a:xfrm>
          <a:off x="3746500" y="98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11864</xdr:rowOff>
    </xdr:from>
    <xdr:ext cx="534377" cy="259045"/>
    <xdr:sp macro="" textlink="">
      <xdr:nvSpPr>
        <xdr:cNvPr id="143" name="テキスト ボックス 142"/>
        <xdr:cNvSpPr txBox="1"/>
      </xdr:nvSpPr>
      <xdr:spPr>
        <a:xfrm>
          <a:off x="3530111" y="99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122569</xdr:rowOff>
    </xdr:from>
    <xdr:to>
      <xdr:col>15</xdr:col>
      <xdr:colOff>101600</xdr:colOff>
      <xdr:row>58</xdr:row>
      <xdr:rowOff>52719</xdr:rowOff>
    </xdr:to>
    <xdr:sp macro="" textlink="">
      <xdr:nvSpPr>
        <xdr:cNvPr id="144" name="楕円 143"/>
        <xdr:cNvSpPr/>
      </xdr:nvSpPr>
      <xdr:spPr>
        <a:xfrm>
          <a:off x="2857500" y="98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43846</xdr:rowOff>
    </xdr:from>
    <xdr:ext cx="534377" cy="259045"/>
    <xdr:sp macro="" textlink="">
      <xdr:nvSpPr>
        <xdr:cNvPr id="145" name="テキスト ボックス 144"/>
        <xdr:cNvSpPr txBox="1"/>
      </xdr:nvSpPr>
      <xdr:spPr>
        <a:xfrm>
          <a:off x="2641111" y="99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80126</xdr:rowOff>
    </xdr:from>
    <xdr:to>
      <xdr:col>10</xdr:col>
      <xdr:colOff>165100</xdr:colOff>
      <xdr:row>58</xdr:row>
      <xdr:rowOff>10276</xdr:rowOff>
    </xdr:to>
    <xdr:sp macro="" textlink="">
      <xdr:nvSpPr>
        <xdr:cNvPr id="146" name="楕円 145"/>
        <xdr:cNvSpPr/>
      </xdr:nvSpPr>
      <xdr:spPr>
        <a:xfrm>
          <a:off x="19685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xdr:rowOff>
    </xdr:from>
    <xdr:ext cx="534377" cy="259045"/>
    <xdr:sp macro="" textlink="">
      <xdr:nvSpPr>
        <xdr:cNvPr id="147" name="テキスト ボックス 146"/>
        <xdr:cNvSpPr txBox="1"/>
      </xdr:nvSpPr>
      <xdr:spPr>
        <a:xfrm>
          <a:off x="1752111" y="9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164240</xdr:rowOff>
    </xdr:from>
    <xdr:to>
      <xdr:col>6</xdr:col>
      <xdr:colOff>38100</xdr:colOff>
      <xdr:row>58</xdr:row>
      <xdr:rowOff>94390</xdr:rowOff>
    </xdr:to>
    <xdr:sp macro="" textlink="">
      <xdr:nvSpPr>
        <xdr:cNvPr id="148" name="楕円 147"/>
        <xdr:cNvSpPr/>
      </xdr:nvSpPr>
      <xdr:spPr>
        <a:xfrm>
          <a:off x="1079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85517</xdr:rowOff>
    </xdr:from>
    <xdr:ext cx="534377" cy="259045"/>
    <xdr:sp macro="" textlink="">
      <xdr:nvSpPr>
        <xdr:cNvPr id="149" name="テキスト ボックス 148"/>
        <xdr:cNvSpPr txBox="1"/>
      </xdr:nvSpPr>
      <xdr:spPr>
        <a:xfrm>
          <a:off x="863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76721</xdr:rowOff>
    </xdr:from>
    <xdr:to>
      <xdr:col>24</xdr:col>
      <xdr:colOff>63500</xdr:colOff>
      <xdr:row>78</xdr:row>
      <xdr:rowOff>93751</xdr:rowOff>
    </xdr:to>
    <xdr:cxnSp macro="">
      <xdr:nvCxnSpPr>
        <xdr:cNvPr id="178" name="直線コネクタ 177"/>
        <xdr:cNvCxnSpPr/>
      </xdr:nvCxnSpPr>
      <xdr:spPr>
        <a:xfrm flipV="1">
          <a:off x="3797300" y="13449821"/>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90360</xdr:rowOff>
    </xdr:from>
    <xdr:to>
      <xdr:col>19</xdr:col>
      <xdr:colOff>177800</xdr:colOff>
      <xdr:row>78</xdr:row>
      <xdr:rowOff>93751</xdr:rowOff>
    </xdr:to>
    <xdr:cxnSp macro="">
      <xdr:nvCxnSpPr>
        <xdr:cNvPr id="181" name="直線コネクタ 180"/>
        <xdr:cNvCxnSpPr/>
      </xdr:nvCxnSpPr>
      <xdr:spPr>
        <a:xfrm>
          <a:off x="2908300" y="13463460"/>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90360</xdr:rowOff>
    </xdr:from>
    <xdr:to>
      <xdr:col>15</xdr:col>
      <xdr:colOff>50800</xdr:colOff>
      <xdr:row>78</xdr:row>
      <xdr:rowOff>101067</xdr:rowOff>
    </xdr:to>
    <xdr:cxnSp macro="">
      <xdr:nvCxnSpPr>
        <xdr:cNvPr id="184" name="直線コネクタ 183"/>
        <xdr:cNvCxnSpPr/>
      </xdr:nvCxnSpPr>
      <xdr:spPr>
        <a:xfrm flipV="1">
          <a:off x="2019300" y="13463460"/>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101067</xdr:rowOff>
    </xdr:from>
    <xdr:to>
      <xdr:col>10</xdr:col>
      <xdr:colOff>114300</xdr:colOff>
      <xdr:row>78</xdr:row>
      <xdr:rowOff>101485</xdr:rowOff>
    </xdr:to>
    <xdr:cxnSp macro="">
      <xdr:nvCxnSpPr>
        <xdr:cNvPr id="187" name="直線コネクタ 186"/>
        <xdr:cNvCxnSpPr/>
      </xdr:nvCxnSpPr>
      <xdr:spPr>
        <a:xfrm flipV="1">
          <a:off x="1130300" y="13474167"/>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25921</xdr:rowOff>
    </xdr:from>
    <xdr:to>
      <xdr:col>24</xdr:col>
      <xdr:colOff>114300</xdr:colOff>
      <xdr:row>78</xdr:row>
      <xdr:rowOff>127521</xdr:rowOff>
    </xdr:to>
    <xdr:sp macro="" textlink="">
      <xdr:nvSpPr>
        <xdr:cNvPr id="197" name="楕円 196"/>
        <xdr:cNvSpPr/>
      </xdr:nvSpPr>
      <xdr:spPr>
        <a:xfrm>
          <a:off x="4584700" y="133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112298</xdr:rowOff>
    </xdr:from>
    <xdr:ext cx="469744" cy="259045"/>
    <xdr:sp macro="" textlink="">
      <xdr:nvSpPr>
        <xdr:cNvPr id="198" name="維持補修費該当値テキスト"/>
        <xdr:cNvSpPr txBox="1"/>
      </xdr:nvSpPr>
      <xdr:spPr>
        <a:xfrm>
          <a:off x="4686300" y="133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42951</xdr:rowOff>
    </xdr:from>
    <xdr:to>
      <xdr:col>20</xdr:col>
      <xdr:colOff>38100</xdr:colOff>
      <xdr:row>78</xdr:row>
      <xdr:rowOff>144551</xdr:rowOff>
    </xdr:to>
    <xdr:sp macro="" textlink="">
      <xdr:nvSpPr>
        <xdr:cNvPr id="199" name="楕円 198"/>
        <xdr:cNvSpPr/>
      </xdr:nvSpPr>
      <xdr:spPr>
        <a:xfrm>
          <a:off x="3746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135678</xdr:rowOff>
    </xdr:from>
    <xdr:ext cx="469744" cy="259045"/>
    <xdr:sp macro="" textlink="">
      <xdr:nvSpPr>
        <xdr:cNvPr id="200" name="テキスト ボックス 199"/>
        <xdr:cNvSpPr txBox="1"/>
      </xdr:nvSpPr>
      <xdr:spPr>
        <a:xfrm>
          <a:off x="3562428"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39560</xdr:rowOff>
    </xdr:from>
    <xdr:to>
      <xdr:col>15</xdr:col>
      <xdr:colOff>101600</xdr:colOff>
      <xdr:row>78</xdr:row>
      <xdr:rowOff>141160</xdr:rowOff>
    </xdr:to>
    <xdr:sp macro="" textlink="">
      <xdr:nvSpPr>
        <xdr:cNvPr id="201" name="楕円 200"/>
        <xdr:cNvSpPr/>
      </xdr:nvSpPr>
      <xdr:spPr>
        <a:xfrm>
          <a:off x="2857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132287</xdr:rowOff>
    </xdr:from>
    <xdr:ext cx="469744" cy="259045"/>
    <xdr:sp macro="" textlink="">
      <xdr:nvSpPr>
        <xdr:cNvPr id="202" name="テキスト ボックス 201"/>
        <xdr:cNvSpPr txBox="1"/>
      </xdr:nvSpPr>
      <xdr:spPr>
        <a:xfrm>
          <a:off x="2673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50267</xdr:rowOff>
    </xdr:from>
    <xdr:to>
      <xdr:col>10</xdr:col>
      <xdr:colOff>165100</xdr:colOff>
      <xdr:row>78</xdr:row>
      <xdr:rowOff>151867</xdr:rowOff>
    </xdr:to>
    <xdr:sp macro="" textlink="">
      <xdr:nvSpPr>
        <xdr:cNvPr id="203" name="楕円 202"/>
        <xdr:cNvSpPr/>
      </xdr:nvSpPr>
      <xdr:spPr>
        <a:xfrm>
          <a:off x="1968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142994</xdr:rowOff>
    </xdr:from>
    <xdr:ext cx="469744" cy="259045"/>
    <xdr:sp macro="" textlink="">
      <xdr:nvSpPr>
        <xdr:cNvPr id="204" name="テキスト ボックス 203"/>
        <xdr:cNvSpPr txBox="1"/>
      </xdr:nvSpPr>
      <xdr:spPr>
        <a:xfrm>
          <a:off x="1784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50685</xdr:rowOff>
    </xdr:from>
    <xdr:to>
      <xdr:col>6</xdr:col>
      <xdr:colOff>38100</xdr:colOff>
      <xdr:row>78</xdr:row>
      <xdr:rowOff>152285</xdr:rowOff>
    </xdr:to>
    <xdr:sp macro="" textlink="">
      <xdr:nvSpPr>
        <xdr:cNvPr id="205" name="楕円 204"/>
        <xdr:cNvSpPr/>
      </xdr:nvSpPr>
      <xdr:spPr>
        <a:xfrm>
          <a:off x="1079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143412</xdr:rowOff>
    </xdr:from>
    <xdr:ext cx="469744" cy="259045"/>
    <xdr:sp macro="" textlink="">
      <xdr:nvSpPr>
        <xdr:cNvPr id="206" name="テキスト ボックス 205"/>
        <xdr:cNvSpPr txBox="1"/>
      </xdr:nvSpPr>
      <xdr:spPr>
        <a:xfrm>
          <a:off x="895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103174</xdr:rowOff>
    </xdr:from>
    <xdr:to>
      <xdr:col>24</xdr:col>
      <xdr:colOff>63500</xdr:colOff>
      <xdr:row>95</xdr:row>
      <xdr:rowOff>156110</xdr:rowOff>
    </xdr:to>
    <xdr:cxnSp macro="">
      <xdr:nvCxnSpPr>
        <xdr:cNvPr id="238" name="直線コネクタ 237"/>
        <xdr:cNvCxnSpPr/>
      </xdr:nvCxnSpPr>
      <xdr:spPr>
        <a:xfrm>
          <a:off x="3797300" y="16219474"/>
          <a:ext cx="838200" cy="22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103174</xdr:rowOff>
    </xdr:from>
    <xdr:to>
      <xdr:col>19</xdr:col>
      <xdr:colOff>177800</xdr:colOff>
      <xdr:row>96</xdr:row>
      <xdr:rowOff>141170</xdr:rowOff>
    </xdr:to>
    <xdr:cxnSp macro="">
      <xdr:nvCxnSpPr>
        <xdr:cNvPr id="241" name="直線コネクタ 240"/>
        <xdr:cNvCxnSpPr/>
      </xdr:nvCxnSpPr>
      <xdr:spPr>
        <a:xfrm flipV="1">
          <a:off x="2908300" y="16219474"/>
          <a:ext cx="889000" cy="3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141170</xdr:rowOff>
    </xdr:from>
    <xdr:to>
      <xdr:col>15</xdr:col>
      <xdr:colOff>50800</xdr:colOff>
      <xdr:row>96</xdr:row>
      <xdr:rowOff>152093</xdr:rowOff>
    </xdr:to>
    <xdr:cxnSp macro="">
      <xdr:nvCxnSpPr>
        <xdr:cNvPr id="244" name="直線コネクタ 243"/>
        <xdr:cNvCxnSpPr/>
      </xdr:nvCxnSpPr>
      <xdr:spPr>
        <a:xfrm flipV="1">
          <a:off x="2019300" y="1660037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152093</xdr:rowOff>
    </xdr:from>
    <xdr:to>
      <xdr:col>10</xdr:col>
      <xdr:colOff>114300</xdr:colOff>
      <xdr:row>97</xdr:row>
      <xdr:rowOff>17726</xdr:rowOff>
    </xdr:to>
    <xdr:cxnSp macro="">
      <xdr:nvCxnSpPr>
        <xdr:cNvPr id="247" name="直線コネクタ 246"/>
        <xdr:cNvCxnSpPr/>
      </xdr:nvCxnSpPr>
      <xdr:spPr>
        <a:xfrm flipV="1">
          <a:off x="1130300" y="16611293"/>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105310</xdr:rowOff>
    </xdr:from>
    <xdr:to>
      <xdr:col>24</xdr:col>
      <xdr:colOff>114300</xdr:colOff>
      <xdr:row>96</xdr:row>
      <xdr:rowOff>35460</xdr:rowOff>
    </xdr:to>
    <xdr:sp macro="" textlink="">
      <xdr:nvSpPr>
        <xdr:cNvPr id="257" name="楕円 256"/>
        <xdr:cNvSpPr/>
      </xdr:nvSpPr>
      <xdr:spPr>
        <a:xfrm>
          <a:off x="4584700" y="16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83737</xdr:rowOff>
    </xdr:from>
    <xdr:ext cx="534377" cy="259045"/>
    <xdr:sp macro="" textlink="">
      <xdr:nvSpPr>
        <xdr:cNvPr id="258" name="扶助費該当値テキスト"/>
        <xdr:cNvSpPr txBox="1"/>
      </xdr:nvSpPr>
      <xdr:spPr>
        <a:xfrm>
          <a:off x="4686300" y="163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52374</xdr:rowOff>
    </xdr:from>
    <xdr:to>
      <xdr:col>20</xdr:col>
      <xdr:colOff>38100</xdr:colOff>
      <xdr:row>94</xdr:row>
      <xdr:rowOff>153974</xdr:rowOff>
    </xdr:to>
    <xdr:sp macro="" textlink="">
      <xdr:nvSpPr>
        <xdr:cNvPr id="259" name="楕円 258"/>
        <xdr:cNvSpPr/>
      </xdr:nvSpPr>
      <xdr:spPr>
        <a:xfrm>
          <a:off x="3746500" y="161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170501</xdr:rowOff>
    </xdr:from>
    <xdr:ext cx="599010" cy="259045"/>
    <xdr:sp macro="" textlink="">
      <xdr:nvSpPr>
        <xdr:cNvPr id="260" name="テキスト ボックス 259"/>
        <xdr:cNvSpPr txBox="1"/>
      </xdr:nvSpPr>
      <xdr:spPr>
        <a:xfrm>
          <a:off x="3497795" y="1594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90370</xdr:rowOff>
    </xdr:from>
    <xdr:to>
      <xdr:col>15</xdr:col>
      <xdr:colOff>101600</xdr:colOff>
      <xdr:row>97</xdr:row>
      <xdr:rowOff>20520</xdr:rowOff>
    </xdr:to>
    <xdr:sp macro="" textlink="">
      <xdr:nvSpPr>
        <xdr:cNvPr id="261" name="楕円 260"/>
        <xdr:cNvSpPr/>
      </xdr:nvSpPr>
      <xdr:spPr>
        <a:xfrm>
          <a:off x="2857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37047</xdr:rowOff>
    </xdr:from>
    <xdr:ext cx="534377" cy="259045"/>
    <xdr:sp macro="" textlink="">
      <xdr:nvSpPr>
        <xdr:cNvPr id="262" name="テキスト ボックス 261"/>
        <xdr:cNvSpPr txBox="1"/>
      </xdr:nvSpPr>
      <xdr:spPr>
        <a:xfrm>
          <a:off x="2641111" y="163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101293</xdr:rowOff>
    </xdr:from>
    <xdr:to>
      <xdr:col>10</xdr:col>
      <xdr:colOff>165100</xdr:colOff>
      <xdr:row>97</xdr:row>
      <xdr:rowOff>31443</xdr:rowOff>
    </xdr:to>
    <xdr:sp macro="" textlink="">
      <xdr:nvSpPr>
        <xdr:cNvPr id="263" name="楕円 262"/>
        <xdr:cNvSpPr/>
      </xdr:nvSpPr>
      <xdr:spPr>
        <a:xfrm>
          <a:off x="1968500" y="1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47970</xdr:rowOff>
    </xdr:from>
    <xdr:ext cx="534377" cy="259045"/>
    <xdr:sp macro="" textlink="">
      <xdr:nvSpPr>
        <xdr:cNvPr id="264" name="テキスト ボックス 263"/>
        <xdr:cNvSpPr txBox="1"/>
      </xdr:nvSpPr>
      <xdr:spPr>
        <a:xfrm>
          <a:off x="1752111" y="163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138376</xdr:rowOff>
    </xdr:from>
    <xdr:to>
      <xdr:col>6</xdr:col>
      <xdr:colOff>38100</xdr:colOff>
      <xdr:row>97</xdr:row>
      <xdr:rowOff>68526</xdr:rowOff>
    </xdr:to>
    <xdr:sp macro="" textlink="">
      <xdr:nvSpPr>
        <xdr:cNvPr id="265" name="楕円 264"/>
        <xdr:cNvSpPr/>
      </xdr:nvSpPr>
      <xdr:spPr>
        <a:xfrm>
          <a:off x="1079500" y="165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85053</xdr:rowOff>
    </xdr:from>
    <xdr:ext cx="534377" cy="259045"/>
    <xdr:sp macro="" textlink="">
      <xdr:nvSpPr>
        <xdr:cNvPr id="266" name="テキスト ボックス 265"/>
        <xdr:cNvSpPr txBox="1"/>
      </xdr:nvSpPr>
      <xdr:spPr>
        <a:xfrm>
          <a:off x="863111" y="163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58253</xdr:rowOff>
    </xdr:from>
    <xdr:to>
      <xdr:col>55</xdr:col>
      <xdr:colOff>0</xdr:colOff>
      <xdr:row>38</xdr:row>
      <xdr:rowOff>88712</xdr:rowOff>
    </xdr:to>
    <xdr:cxnSp macro="">
      <xdr:nvCxnSpPr>
        <xdr:cNvPr id="298" name="直線コネクタ 297"/>
        <xdr:cNvCxnSpPr/>
      </xdr:nvCxnSpPr>
      <xdr:spPr>
        <a:xfrm flipV="1">
          <a:off x="9639300" y="6573353"/>
          <a:ext cx="8382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101970</xdr:rowOff>
    </xdr:from>
    <xdr:to>
      <xdr:col>50</xdr:col>
      <xdr:colOff>114300</xdr:colOff>
      <xdr:row>38</xdr:row>
      <xdr:rowOff>88712</xdr:rowOff>
    </xdr:to>
    <xdr:cxnSp macro="">
      <xdr:nvCxnSpPr>
        <xdr:cNvPr id="301" name="直線コネクタ 300"/>
        <xdr:cNvCxnSpPr/>
      </xdr:nvCxnSpPr>
      <xdr:spPr>
        <a:xfrm>
          <a:off x="8750300" y="5588370"/>
          <a:ext cx="889000" cy="10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101970</xdr:rowOff>
    </xdr:from>
    <xdr:to>
      <xdr:col>45</xdr:col>
      <xdr:colOff>177800</xdr:colOff>
      <xdr:row>39</xdr:row>
      <xdr:rowOff>75801</xdr:rowOff>
    </xdr:to>
    <xdr:cxnSp macro="">
      <xdr:nvCxnSpPr>
        <xdr:cNvPr id="304" name="直線コネクタ 303"/>
        <xdr:cNvCxnSpPr/>
      </xdr:nvCxnSpPr>
      <xdr:spPr>
        <a:xfrm flipV="1">
          <a:off x="7861300" y="5588370"/>
          <a:ext cx="889000" cy="11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75801</xdr:rowOff>
    </xdr:from>
    <xdr:to>
      <xdr:col>41</xdr:col>
      <xdr:colOff>50800</xdr:colOff>
      <xdr:row>39</xdr:row>
      <xdr:rowOff>81091</xdr:rowOff>
    </xdr:to>
    <xdr:cxnSp macro="">
      <xdr:nvCxnSpPr>
        <xdr:cNvPr id="307" name="直線コネクタ 306"/>
        <xdr:cNvCxnSpPr/>
      </xdr:nvCxnSpPr>
      <xdr:spPr>
        <a:xfrm flipV="1">
          <a:off x="6972300" y="676235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7453</xdr:rowOff>
    </xdr:from>
    <xdr:to>
      <xdr:col>55</xdr:col>
      <xdr:colOff>50800</xdr:colOff>
      <xdr:row>38</xdr:row>
      <xdr:rowOff>109053</xdr:rowOff>
    </xdr:to>
    <xdr:sp macro="" textlink="">
      <xdr:nvSpPr>
        <xdr:cNvPr id="317" name="楕円 316"/>
        <xdr:cNvSpPr/>
      </xdr:nvSpPr>
      <xdr:spPr>
        <a:xfrm>
          <a:off x="10426700" y="65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157330</xdr:rowOff>
    </xdr:from>
    <xdr:ext cx="534377" cy="259045"/>
    <xdr:sp macro="" textlink="">
      <xdr:nvSpPr>
        <xdr:cNvPr id="318" name="補助費等該当値テキスト"/>
        <xdr:cNvSpPr txBox="1"/>
      </xdr:nvSpPr>
      <xdr:spPr>
        <a:xfrm>
          <a:off x="10528300" y="65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37912</xdr:rowOff>
    </xdr:from>
    <xdr:to>
      <xdr:col>50</xdr:col>
      <xdr:colOff>165100</xdr:colOff>
      <xdr:row>38</xdr:row>
      <xdr:rowOff>139512</xdr:rowOff>
    </xdr:to>
    <xdr:sp macro="" textlink="">
      <xdr:nvSpPr>
        <xdr:cNvPr id="319" name="楕円 318"/>
        <xdr:cNvSpPr/>
      </xdr:nvSpPr>
      <xdr:spPr>
        <a:xfrm>
          <a:off x="9588500" y="65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130639</xdr:rowOff>
    </xdr:from>
    <xdr:ext cx="534377" cy="259045"/>
    <xdr:sp macro="" textlink="">
      <xdr:nvSpPr>
        <xdr:cNvPr id="320" name="テキスト ボックス 319"/>
        <xdr:cNvSpPr txBox="1"/>
      </xdr:nvSpPr>
      <xdr:spPr>
        <a:xfrm>
          <a:off x="9372111" y="66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51170</xdr:rowOff>
    </xdr:from>
    <xdr:to>
      <xdr:col>46</xdr:col>
      <xdr:colOff>38100</xdr:colOff>
      <xdr:row>32</xdr:row>
      <xdr:rowOff>152770</xdr:rowOff>
    </xdr:to>
    <xdr:sp macro="" textlink="">
      <xdr:nvSpPr>
        <xdr:cNvPr id="321" name="楕円 320"/>
        <xdr:cNvSpPr/>
      </xdr:nvSpPr>
      <xdr:spPr>
        <a:xfrm>
          <a:off x="8699500" y="55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143897</xdr:rowOff>
    </xdr:from>
    <xdr:ext cx="599010" cy="259045"/>
    <xdr:sp macro="" textlink="">
      <xdr:nvSpPr>
        <xdr:cNvPr id="322" name="テキスト ボックス 321"/>
        <xdr:cNvSpPr txBox="1"/>
      </xdr:nvSpPr>
      <xdr:spPr>
        <a:xfrm>
          <a:off x="8450795" y="563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25001</xdr:rowOff>
    </xdr:from>
    <xdr:to>
      <xdr:col>41</xdr:col>
      <xdr:colOff>101600</xdr:colOff>
      <xdr:row>39</xdr:row>
      <xdr:rowOff>126601</xdr:rowOff>
    </xdr:to>
    <xdr:sp macro="" textlink="">
      <xdr:nvSpPr>
        <xdr:cNvPr id="323" name="楕円 322"/>
        <xdr:cNvSpPr/>
      </xdr:nvSpPr>
      <xdr:spPr>
        <a:xfrm>
          <a:off x="7810500" y="6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117728</xdr:rowOff>
    </xdr:from>
    <xdr:ext cx="534377" cy="259045"/>
    <xdr:sp macro="" textlink="">
      <xdr:nvSpPr>
        <xdr:cNvPr id="324" name="テキスト ボックス 323"/>
        <xdr:cNvSpPr txBox="1"/>
      </xdr:nvSpPr>
      <xdr:spPr>
        <a:xfrm>
          <a:off x="7594111" y="68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30291</xdr:rowOff>
    </xdr:from>
    <xdr:to>
      <xdr:col>36</xdr:col>
      <xdr:colOff>165100</xdr:colOff>
      <xdr:row>39</xdr:row>
      <xdr:rowOff>131891</xdr:rowOff>
    </xdr:to>
    <xdr:sp macro="" textlink="">
      <xdr:nvSpPr>
        <xdr:cNvPr id="325" name="楕円 324"/>
        <xdr:cNvSpPr/>
      </xdr:nvSpPr>
      <xdr:spPr>
        <a:xfrm>
          <a:off x="6921500" y="67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123018</xdr:rowOff>
    </xdr:from>
    <xdr:ext cx="534377" cy="259045"/>
    <xdr:sp macro="" textlink="">
      <xdr:nvSpPr>
        <xdr:cNvPr id="326" name="テキスト ボックス 325"/>
        <xdr:cNvSpPr txBox="1"/>
      </xdr:nvSpPr>
      <xdr:spPr>
        <a:xfrm>
          <a:off x="6705111" y="68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84510</xdr:rowOff>
    </xdr:from>
    <xdr:to>
      <xdr:col>55</xdr:col>
      <xdr:colOff>0</xdr:colOff>
      <xdr:row>56</xdr:row>
      <xdr:rowOff>98095</xdr:rowOff>
    </xdr:to>
    <xdr:cxnSp macro="">
      <xdr:nvCxnSpPr>
        <xdr:cNvPr id="357" name="直線コネクタ 356"/>
        <xdr:cNvCxnSpPr/>
      </xdr:nvCxnSpPr>
      <xdr:spPr>
        <a:xfrm flipV="1">
          <a:off x="9639300" y="9685710"/>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38212</xdr:rowOff>
    </xdr:from>
    <xdr:to>
      <xdr:col>50</xdr:col>
      <xdr:colOff>114300</xdr:colOff>
      <xdr:row>56</xdr:row>
      <xdr:rowOff>98095</xdr:rowOff>
    </xdr:to>
    <xdr:cxnSp macro="">
      <xdr:nvCxnSpPr>
        <xdr:cNvPr id="360" name="直線コネクタ 359"/>
        <xdr:cNvCxnSpPr/>
      </xdr:nvCxnSpPr>
      <xdr:spPr>
        <a:xfrm>
          <a:off x="8750300" y="9639412"/>
          <a:ext cx="889000" cy="5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99858</xdr:rowOff>
    </xdr:from>
    <xdr:to>
      <xdr:col>45</xdr:col>
      <xdr:colOff>177800</xdr:colOff>
      <xdr:row>56</xdr:row>
      <xdr:rowOff>38212</xdr:rowOff>
    </xdr:to>
    <xdr:cxnSp macro="">
      <xdr:nvCxnSpPr>
        <xdr:cNvPr id="363" name="直線コネクタ 362"/>
        <xdr:cNvCxnSpPr/>
      </xdr:nvCxnSpPr>
      <xdr:spPr>
        <a:xfrm>
          <a:off x="7861300" y="8843808"/>
          <a:ext cx="889000" cy="79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99858</xdr:rowOff>
    </xdr:from>
    <xdr:to>
      <xdr:col>41</xdr:col>
      <xdr:colOff>50800</xdr:colOff>
      <xdr:row>53</xdr:row>
      <xdr:rowOff>5022</xdr:rowOff>
    </xdr:to>
    <xdr:cxnSp macro="">
      <xdr:nvCxnSpPr>
        <xdr:cNvPr id="366" name="直線コネクタ 365"/>
        <xdr:cNvCxnSpPr/>
      </xdr:nvCxnSpPr>
      <xdr:spPr>
        <a:xfrm flipV="1">
          <a:off x="6972300" y="8843808"/>
          <a:ext cx="889000" cy="2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33710</xdr:rowOff>
    </xdr:from>
    <xdr:to>
      <xdr:col>55</xdr:col>
      <xdr:colOff>50800</xdr:colOff>
      <xdr:row>56</xdr:row>
      <xdr:rowOff>135310</xdr:rowOff>
    </xdr:to>
    <xdr:sp macro="" textlink="">
      <xdr:nvSpPr>
        <xdr:cNvPr id="376" name="楕円 375"/>
        <xdr:cNvSpPr/>
      </xdr:nvSpPr>
      <xdr:spPr>
        <a:xfrm>
          <a:off x="10426700" y="96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12137</xdr:rowOff>
    </xdr:from>
    <xdr:ext cx="534377" cy="259045"/>
    <xdr:sp macro="" textlink="">
      <xdr:nvSpPr>
        <xdr:cNvPr id="377" name="普通建設事業費該当値テキスト"/>
        <xdr:cNvSpPr txBox="1"/>
      </xdr:nvSpPr>
      <xdr:spPr>
        <a:xfrm>
          <a:off x="10528300" y="96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47295</xdr:rowOff>
    </xdr:from>
    <xdr:to>
      <xdr:col>50</xdr:col>
      <xdr:colOff>165100</xdr:colOff>
      <xdr:row>56</xdr:row>
      <xdr:rowOff>148895</xdr:rowOff>
    </xdr:to>
    <xdr:sp macro="" textlink="">
      <xdr:nvSpPr>
        <xdr:cNvPr id="378" name="楕円 377"/>
        <xdr:cNvSpPr/>
      </xdr:nvSpPr>
      <xdr:spPr>
        <a:xfrm>
          <a:off x="9588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140022</xdr:rowOff>
    </xdr:from>
    <xdr:ext cx="534377" cy="259045"/>
    <xdr:sp macro="" textlink="">
      <xdr:nvSpPr>
        <xdr:cNvPr id="379" name="テキスト ボックス 378"/>
        <xdr:cNvSpPr txBox="1"/>
      </xdr:nvSpPr>
      <xdr:spPr>
        <a:xfrm>
          <a:off x="9372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158862</xdr:rowOff>
    </xdr:from>
    <xdr:to>
      <xdr:col>46</xdr:col>
      <xdr:colOff>38100</xdr:colOff>
      <xdr:row>56</xdr:row>
      <xdr:rowOff>89012</xdr:rowOff>
    </xdr:to>
    <xdr:sp macro="" textlink="">
      <xdr:nvSpPr>
        <xdr:cNvPr id="380" name="楕円 379"/>
        <xdr:cNvSpPr/>
      </xdr:nvSpPr>
      <xdr:spPr>
        <a:xfrm>
          <a:off x="8699500" y="9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80139</xdr:rowOff>
    </xdr:from>
    <xdr:ext cx="534377" cy="259045"/>
    <xdr:sp macro="" textlink="">
      <xdr:nvSpPr>
        <xdr:cNvPr id="381" name="テキスト ボックス 380"/>
        <xdr:cNvSpPr txBox="1"/>
      </xdr:nvSpPr>
      <xdr:spPr>
        <a:xfrm>
          <a:off x="8483111" y="96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49058</xdr:rowOff>
    </xdr:from>
    <xdr:to>
      <xdr:col>41</xdr:col>
      <xdr:colOff>101600</xdr:colOff>
      <xdr:row>51</xdr:row>
      <xdr:rowOff>150658</xdr:rowOff>
    </xdr:to>
    <xdr:sp macro="" textlink="">
      <xdr:nvSpPr>
        <xdr:cNvPr id="382" name="楕円 381"/>
        <xdr:cNvSpPr/>
      </xdr:nvSpPr>
      <xdr:spPr>
        <a:xfrm>
          <a:off x="7810500" y="87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167185</xdr:rowOff>
    </xdr:from>
    <xdr:ext cx="599010" cy="259045"/>
    <xdr:sp macro="" textlink="">
      <xdr:nvSpPr>
        <xdr:cNvPr id="383" name="テキスト ボックス 382"/>
        <xdr:cNvSpPr txBox="1"/>
      </xdr:nvSpPr>
      <xdr:spPr>
        <a:xfrm>
          <a:off x="7561795" y="85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125672</xdr:rowOff>
    </xdr:from>
    <xdr:to>
      <xdr:col>36</xdr:col>
      <xdr:colOff>165100</xdr:colOff>
      <xdr:row>53</xdr:row>
      <xdr:rowOff>55822</xdr:rowOff>
    </xdr:to>
    <xdr:sp macro="" textlink="">
      <xdr:nvSpPr>
        <xdr:cNvPr id="384" name="楕円 383"/>
        <xdr:cNvSpPr/>
      </xdr:nvSpPr>
      <xdr:spPr>
        <a:xfrm>
          <a:off x="6921500" y="9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72349</xdr:rowOff>
    </xdr:from>
    <xdr:ext cx="599010" cy="259045"/>
    <xdr:sp macro="" textlink="">
      <xdr:nvSpPr>
        <xdr:cNvPr id="385" name="テキスト ボックス 384"/>
        <xdr:cNvSpPr txBox="1"/>
      </xdr:nvSpPr>
      <xdr:spPr>
        <a:xfrm>
          <a:off x="6672795" y="881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105502</xdr:rowOff>
    </xdr:from>
    <xdr:to>
      <xdr:col>55</xdr:col>
      <xdr:colOff>0</xdr:colOff>
      <xdr:row>78</xdr:row>
      <xdr:rowOff>42842</xdr:rowOff>
    </xdr:to>
    <xdr:cxnSp macro="">
      <xdr:nvCxnSpPr>
        <xdr:cNvPr id="412" name="直線コネクタ 411"/>
        <xdr:cNvCxnSpPr/>
      </xdr:nvCxnSpPr>
      <xdr:spPr>
        <a:xfrm flipV="1">
          <a:off x="9639300" y="13307152"/>
          <a:ext cx="8382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42842</xdr:rowOff>
    </xdr:from>
    <xdr:to>
      <xdr:col>50</xdr:col>
      <xdr:colOff>114300</xdr:colOff>
      <xdr:row>78</xdr:row>
      <xdr:rowOff>125823</xdr:rowOff>
    </xdr:to>
    <xdr:cxnSp macro="">
      <xdr:nvCxnSpPr>
        <xdr:cNvPr id="415" name="直線コネクタ 414"/>
        <xdr:cNvCxnSpPr/>
      </xdr:nvCxnSpPr>
      <xdr:spPr>
        <a:xfrm flipV="1">
          <a:off x="8750300" y="13415942"/>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12598</xdr:rowOff>
    </xdr:from>
    <xdr:to>
      <xdr:col>45</xdr:col>
      <xdr:colOff>177800</xdr:colOff>
      <xdr:row>78</xdr:row>
      <xdr:rowOff>125823</xdr:rowOff>
    </xdr:to>
    <xdr:cxnSp macro="">
      <xdr:nvCxnSpPr>
        <xdr:cNvPr id="418" name="直線コネクタ 417"/>
        <xdr:cNvCxnSpPr/>
      </xdr:nvCxnSpPr>
      <xdr:spPr>
        <a:xfrm>
          <a:off x="7861300" y="13385698"/>
          <a:ext cx="889000" cy="1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167041</xdr:rowOff>
    </xdr:from>
    <xdr:to>
      <xdr:col>41</xdr:col>
      <xdr:colOff>50800</xdr:colOff>
      <xdr:row>78</xdr:row>
      <xdr:rowOff>12598</xdr:rowOff>
    </xdr:to>
    <xdr:cxnSp macro="">
      <xdr:nvCxnSpPr>
        <xdr:cNvPr id="421" name="直線コネクタ 420"/>
        <xdr:cNvCxnSpPr/>
      </xdr:nvCxnSpPr>
      <xdr:spPr>
        <a:xfrm>
          <a:off x="6972300" y="13368691"/>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54702</xdr:rowOff>
    </xdr:from>
    <xdr:to>
      <xdr:col>55</xdr:col>
      <xdr:colOff>50800</xdr:colOff>
      <xdr:row>77</xdr:row>
      <xdr:rowOff>156302</xdr:rowOff>
    </xdr:to>
    <xdr:sp macro="" textlink="">
      <xdr:nvSpPr>
        <xdr:cNvPr id="431" name="楕円 430"/>
        <xdr:cNvSpPr/>
      </xdr:nvSpPr>
      <xdr:spPr>
        <a:xfrm>
          <a:off x="10426700" y="132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33129</xdr:rowOff>
    </xdr:from>
    <xdr:ext cx="469744" cy="259045"/>
    <xdr:sp macro="" textlink="">
      <xdr:nvSpPr>
        <xdr:cNvPr id="432" name="普通建設事業費 （ うち新規整備　）該当値テキスト"/>
        <xdr:cNvSpPr txBox="1"/>
      </xdr:nvSpPr>
      <xdr:spPr>
        <a:xfrm>
          <a:off x="10528300" y="132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163492</xdr:rowOff>
    </xdr:from>
    <xdr:to>
      <xdr:col>50</xdr:col>
      <xdr:colOff>165100</xdr:colOff>
      <xdr:row>78</xdr:row>
      <xdr:rowOff>93642</xdr:rowOff>
    </xdr:to>
    <xdr:sp macro="" textlink="">
      <xdr:nvSpPr>
        <xdr:cNvPr id="433" name="楕円 432"/>
        <xdr:cNvSpPr/>
      </xdr:nvSpPr>
      <xdr:spPr>
        <a:xfrm>
          <a:off x="9588500" y="133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84769</xdr:rowOff>
    </xdr:from>
    <xdr:ext cx="469744" cy="259045"/>
    <xdr:sp macro="" textlink="">
      <xdr:nvSpPr>
        <xdr:cNvPr id="434" name="テキスト ボックス 433"/>
        <xdr:cNvSpPr txBox="1"/>
      </xdr:nvSpPr>
      <xdr:spPr>
        <a:xfrm>
          <a:off x="9404428" y="134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75023</xdr:rowOff>
    </xdr:from>
    <xdr:to>
      <xdr:col>46</xdr:col>
      <xdr:colOff>38100</xdr:colOff>
      <xdr:row>79</xdr:row>
      <xdr:rowOff>5173</xdr:rowOff>
    </xdr:to>
    <xdr:sp macro="" textlink="">
      <xdr:nvSpPr>
        <xdr:cNvPr id="435" name="楕円 434"/>
        <xdr:cNvSpPr/>
      </xdr:nvSpPr>
      <xdr:spPr>
        <a:xfrm>
          <a:off x="8699500" y="134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167750</xdr:rowOff>
    </xdr:from>
    <xdr:ext cx="378565" cy="259045"/>
    <xdr:sp macro="" textlink="">
      <xdr:nvSpPr>
        <xdr:cNvPr id="436" name="テキスト ボックス 435"/>
        <xdr:cNvSpPr txBox="1"/>
      </xdr:nvSpPr>
      <xdr:spPr>
        <a:xfrm>
          <a:off x="8561017" y="1354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133248</xdr:rowOff>
    </xdr:from>
    <xdr:to>
      <xdr:col>41</xdr:col>
      <xdr:colOff>101600</xdr:colOff>
      <xdr:row>78</xdr:row>
      <xdr:rowOff>63398</xdr:rowOff>
    </xdr:to>
    <xdr:sp macro="" textlink="">
      <xdr:nvSpPr>
        <xdr:cNvPr id="437" name="楕円 436"/>
        <xdr:cNvSpPr/>
      </xdr:nvSpPr>
      <xdr:spPr>
        <a:xfrm>
          <a:off x="7810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54525</xdr:rowOff>
    </xdr:from>
    <xdr:ext cx="469744" cy="259045"/>
    <xdr:sp macro="" textlink="">
      <xdr:nvSpPr>
        <xdr:cNvPr id="438" name="テキスト ボックス 437"/>
        <xdr:cNvSpPr txBox="1"/>
      </xdr:nvSpPr>
      <xdr:spPr>
        <a:xfrm>
          <a:off x="7626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116241</xdr:rowOff>
    </xdr:from>
    <xdr:to>
      <xdr:col>36</xdr:col>
      <xdr:colOff>165100</xdr:colOff>
      <xdr:row>78</xdr:row>
      <xdr:rowOff>46391</xdr:rowOff>
    </xdr:to>
    <xdr:sp macro="" textlink="">
      <xdr:nvSpPr>
        <xdr:cNvPr id="439" name="楕円 438"/>
        <xdr:cNvSpPr/>
      </xdr:nvSpPr>
      <xdr:spPr>
        <a:xfrm>
          <a:off x="69215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37518</xdr:rowOff>
    </xdr:from>
    <xdr:ext cx="469744" cy="259045"/>
    <xdr:sp macro="" textlink="">
      <xdr:nvSpPr>
        <xdr:cNvPr id="440" name="テキスト ボックス 439"/>
        <xdr:cNvSpPr txBox="1"/>
      </xdr:nvSpPr>
      <xdr:spPr>
        <a:xfrm>
          <a:off x="6737428" y="1341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8471</xdr:rowOff>
    </xdr:from>
    <xdr:to>
      <xdr:col>54</xdr:col>
      <xdr:colOff>189865</xdr:colOff>
      <xdr:row>98</xdr:row>
      <xdr:rowOff>133389</xdr:rowOff>
    </xdr:to>
    <xdr:cxnSp macro="">
      <xdr:nvCxnSpPr>
        <xdr:cNvPr id="464" name="直線コネクタ 463"/>
        <xdr:cNvCxnSpPr/>
      </xdr:nvCxnSpPr>
      <xdr:spPr>
        <a:xfrm flipV="1">
          <a:off x="10475595" y="15781871"/>
          <a:ext cx="1270" cy="115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137216</xdr:rowOff>
    </xdr:from>
    <xdr:ext cx="469744" cy="259045"/>
    <xdr:sp macro="" textlink="">
      <xdr:nvSpPr>
        <xdr:cNvPr id="465" name="普通建設事業費 （ うち更新整備　）最小値テキスト"/>
        <xdr:cNvSpPr txBox="1"/>
      </xdr:nvSpPr>
      <xdr:spPr>
        <a:xfrm>
          <a:off x="10528300" y="169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133389</xdr:rowOff>
    </xdr:from>
    <xdr:to>
      <xdr:col>55</xdr:col>
      <xdr:colOff>88900</xdr:colOff>
      <xdr:row>98</xdr:row>
      <xdr:rowOff>133389</xdr:rowOff>
    </xdr:to>
    <xdr:cxnSp macro="">
      <xdr:nvCxnSpPr>
        <xdr:cNvPr id="466" name="直線コネクタ 465"/>
        <xdr:cNvCxnSpPr/>
      </xdr:nvCxnSpPr>
      <xdr:spPr>
        <a:xfrm>
          <a:off x="10388600" y="1693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126598</xdr:rowOff>
    </xdr:from>
    <xdr:ext cx="534377" cy="259045"/>
    <xdr:sp macro="" textlink="">
      <xdr:nvSpPr>
        <xdr:cNvPr id="467" name="普通建設事業費 （ うち更新整備　）最大値テキスト"/>
        <xdr:cNvSpPr txBox="1"/>
      </xdr:nvSpPr>
      <xdr:spPr>
        <a:xfrm>
          <a:off x="10528300" y="155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8471</xdr:rowOff>
    </xdr:from>
    <xdr:to>
      <xdr:col>55</xdr:col>
      <xdr:colOff>88900</xdr:colOff>
      <xdr:row>92</xdr:row>
      <xdr:rowOff>8471</xdr:rowOff>
    </xdr:to>
    <xdr:cxnSp macro="">
      <xdr:nvCxnSpPr>
        <xdr:cNvPr id="468" name="直線コネクタ 467"/>
        <xdr:cNvCxnSpPr/>
      </xdr:nvCxnSpPr>
      <xdr:spPr>
        <a:xfrm>
          <a:off x="10388600" y="1578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151346</xdr:rowOff>
    </xdr:from>
    <xdr:to>
      <xdr:col>55</xdr:col>
      <xdr:colOff>0</xdr:colOff>
      <xdr:row>96</xdr:row>
      <xdr:rowOff>155142</xdr:rowOff>
    </xdr:to>
    <xdr:cxnSp macro="">
      <xdr:nvCxnSpPr>
        <xdr:cNvPr id="469" name="直線コネクタ 468"/>
        <xdr:cNvCxnSpPr/>
      </xdr:nvCxnSpPr>
      <xdr:spPr>
        <a:xfrm>
          <a:off x="9639300" y="16610546"/>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103624</xdr:rowOff>
    </xdr:from>
    <xdr:ext cx="534377" cy="259045"/>
    <xdr:sp macro="" textlink="">
      <xdr:nvSpPr>
        <xdr:cNvPr id="470" name="普通建設事業費 （ うち更新整備　）平均値テキスト"/>
        <xdr:cNvSpPr txBox="1"/>
      </xdr:nvSpPr>
      <xdr:spPr>
        <a:xfrm>
          <a:off x="10528300" y="163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80747</xdr:rowOff>
    </xdr:from>
    <xdr:to>
      <xdr:col>55</xdr:col>
      <xdr:colOff>50800</xdr:colOff>
      <xdr:row>97</xdr:row>
      <xdr:rowOff>10897</xdr:rowOff>
    </xdr:to>
    <xdr:sp macro="" textlink="">
      <xdr:nvSpPr>
        <xdr:cNvPr id="471" name="フローチャート: 判断 470"/>
        <xdr:cNvSpPr/>
      </xdr:nvSpPr>
      <xdr:spPr>
        <a:xfrm>
          <a:off x="10426700" y="165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64427</xdr:rowOff>
    </xdr:from>
    <xdr:to>
      <xdr:col>50</xdr:col>
      <xdr:colOff>114300</xdr:colOff>
      <xdr:row>96</xdr:row>
      <xdr:rowOff>151346</xdr:rowOff>
    </xdr:to>
    <xdr:cxnSp macro="">
      <xdr:nvCxnSpPr>
        <xdr:cNvPr id="472" name="直線コネクタ 471"/>
        <xdr:cNvCxnSpPr/>
      </xdr:nvCxnSpPr>
      <xdr:spPr>
        <a:xfrm>
          <a:off x="8750300" y="16523627"/>
          <a:ext cx="8890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97650</xdr:rowOff>
    </xdr:from>
    <xdr:to>
      <xdr:col>50</xdr:col>
      <xdr:colOff>165100</xdr:colOff>
      <xdr:row>97</xdr:row>
      <xdr:rowOff>27800</xdr:rowOff>
    </xdr:to>
    <xdr:sp macro="" textlink="">
      <xdr:nvSpPr>
        <xdr:cNvPr id="473" name="フローチャート: 判断 472"/>
        <xdr:cNvSpPr/>
      </xdr:nvSpPr>
      <xdr:spPr>
        <a:xfrm>
          <a:off x="95885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44327</xdr:rowOff>
    </xdr:from>
    <xdr:ext cx="534377" cy="259045"/>
    <xdr:sp macro="" textlink="">
      <xdr:nvSpPr>
        <xdr:cNvPr id="474" name="テキスト ボックス 473"/>
        <xdr:cNvSpPr txBox="1"/>
      </xdr:nvSpPr>
      <xdr:spPr>
        <a:xfrm>
          <a:off x="9372111" y="163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33604</xdr:rowOff>
    </xdr:from>
    <xdr:to>
      <xdr:col>45</xdr:col>
      <xdr:colOff>177800</xdr:colOff>
      <xdr:row>96</xdr:row>
      <xdr:rowOff>64427</xdr:rowOff>
    </xdr:to>
    <xdr:cxnSp macro="">
      <xdr:nvCxnSpPr>
        <xdr:cNvPr id="475" name="直線コネクタ 474"/>
        <xdr:cNvCxnSpPr/>
      </xdr:nvCxnSpPr>
      <xdr:spPr>
        <a:xfrm>
          <a:off x="7861300" y="15635554"/>
          <a:ext cx="889000" cy="8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77" name="テキスト ボックス 476"/>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33604</xdr:rowOff>
    </xdr:from>
    <xdr:to>
      <xdr:col>41</xdr:col>
      <xdr:colOff>50800</xdr:colOff>
      <xdr:row>92</xdr:row>
      <xdr:rowOff>124713</xdr:rowOff>
    </xdr:to>
    <xdr:cxnSp macro="">
      <xdr:nvCxnSpPr>
        <xdr:cNvPr id="478" name="直線コネクタ 477"/>
        <xdr:cNvCxnSpPr/>
      </xdr:nvCxnSpPr>
      <xdr:spPr>
        <a:xfrm flipV="1">
          <a:off x="6972300" y="15635554"/>
          <a:ext cx="889000" cy="2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80" name="テキスト ボックス 479"/>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82" name="テキスト ボックス 481"/>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104342</xdr:rowOff>
    </xdr:from>
    <xdr:to>
      <xdr:col>55</xdr:col>
      <xdr:colOff>50800</xdr:colOff>
      <xdr:row>97</xdr:row>
      <xdr:rowOff>34492</xdr:rowOff>
    </xdr:to>
    <xdr:sp macro="" textlink="">
      <xdr:nvSpPr>
        <xdr:cNvPr id="488" name="楕円 487"/>
        <xdr:cNvSpPr/>
      </xdr:nvSpPr>
      <xdr:spPr>
        <a:xfrm>
          <a:off x="10426700" y="165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82769</xdr:rowOff>
    </xdr:from>
    <xdr:ext cx="534377" cy="259045"/>
    <xdr:sp macro="" textlink="">
      <xdr:nvSpPr>
        <xdr:cNvPr id="489" name="普通建設事業費 （ うち更新整備　）該当値テキスト"/>
        <xdr:cNvSpPr txBox="1"/>
      </xdr:nvSpPr>
      <xdr:spPr>
        <a:xfrm>
          <a:off x="10528300" y="165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100546</xdr:rowOff>
    </xdr:from>
    <xdr:to>
      <xdr:col>50</xdr:col>
      <xdr:colOff>165100</xdr:colOff>
      <xdr:row>97</xdr:row>
      <xdr:rowOff>30696</xdr:rowOff>
    </xdr:to>
    <xdr:sp macro="" textlink="">
      <xdr:nvSpPr>
        <xdr:cNvPr id="490" name="楕円 489"/>
        <xdr:cNvSpPr/>
      </xdr:nvSpPr>
      <xdr:spPr>
        <a:xfrm>
          <a:off x="9588500" y="165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21823</xdr:rowOff>
    </xdr:from>
    <xdr:ext cx="534377" cy="259045"/>
    <xdr:sp macro="" textlink="">
      <xdr:nvSpPr>
        <xdr:cNvPr id="491" name="テキスト ボックス 490"/>
        <xdr:cNvSpPr txBox="1"/>
      </xdr:nvSpPr>
      <xdr:spPr>
        <a:xfrm>
          <a:off x="9372111" y="166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13627</xdr:rowOff>
    </xdr:from>
    <xdr:to>
      <xdr:col>46</xdr:col>
      <xdr:colOff>38100</xdr:colOff>
      <xdr:row>96</xdr:row>
      <xdr:rowOff>115227</xdr:rowOff>
    </xdr:to>
    <xdr:sp macro="" textlink="">
      <xdr:nvSpPr>
        <xdr:cNvPr id="492" name="楕円 491"/>
        <xdr:cNvSpPr/>
      </xdr:nvSpPr>
      <xdr:spPr>
        <a:xfrm>
          <a:off x="8699500" y="16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131754</xdr:rowOff>
    </xdr:from>
    <xdr:ext cx="534377" cy="259045"/>
    <xdr:sp macro="" textlink="">
      <xdr:nvSpPr>
        <xdr:cNvPr id="493" name="テキスト ボックス 492"/>
        <xdr:cNvSpPr txBox="1"/>
      </xdr:nvSpPr>
      <xdr:spPr>
        <a:xfrm>
          <a:off x="8483111" y="162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154254</xdr:rowOff>
    </xdr:from>
    <xdr:to>
      <xdr:col>41</xdr:col>
      <xdr:colOff>101600</xdr:colOff>
      <xdr:row>91</xdr:row>
      <xdr:rowOff>84404</xdr:rowOff>
    </xdr:to>
    <xdr:sp macro="" textlink="">
      <xdr:nvSpPr>
        <xdr:cNvPr id="494" name="楕円 493"/>
        <xdr:cNvSpPr/>
      </xdr:nvSpPr>
      <xdr:spPr>
        <a:xfrm>
          <a:off x="7810500" y="155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100931</xdr:rowOff>
    </xdr:from>
    <xdr:ext cx="599010" cy="259045"/>
    <xdr:sp macro="" textlink="">
      <xdr:nvSpPr>
        <xdr:cNvPr id="495" name="テキスト ボックス 494"/>
        <xdr:cNvSpPr txBox="1"/>
      </xdr:nvSpPr>
      <xdr:spPr>
        <a:xfrm>
          <a:off x="7561795" y="153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73913</xdr:rowOff>
    </xdr:from>
    <xdr:to>
      <xdr:col>36</xdr:col>
      <xdr:colOff>165100</xdr:colOff>
      <xdr:row>93</xdr:row>
      <xdr:rowOff>4063</xdr:rowOff>
    </xdr:to>
    <xdr:sp macro="" textlink="">
      <xdr:nvSpPr>
        <xdr:cNvPr id="496" name="楕円 495"/>
        <xdr:cNvSpPr/>
      </xdr:nvSpPr>
      <xdr:spPr>
        <a:xfrm>
          <a:off x="6921500" y="15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20590</xdr:rowOff>
    </xdr:from>
    <xdr:ext cx="534377" cy="259045"/>
    <xdr:sp macro="" textlink="">
      <xdr:nvSpPr>
        <xdr:cNvPr id="497" name="テキスト ボックス 496"/>
        <xdr:cNvSpPr txBox="1"/>
      </xdr:nvSpPr>
      <xdr:spPr>
        <a:xfrm>
          <a:off x="6705111" y="15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9" name="直線コネクタ 518"/>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2"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3" name="直線コネクタ 522"/>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48237</xdr:rowOff>
    </xdr:from>
    <xdr:to>
      <xdr:col>85</xdr:col>
      <xdr:colOff>127000</xdr:colOff>
      <xdr:row>38</xdr:row>
      <xdr:rowOff>78458</xdr:rowOff>
    </xdr:to>
    <xdr:cxnSp macro="">
      <xdr:nvCxnSpPr>
        <xdr:cNvPr id="524" name="直線コネクタ 523"/>
        <xdr:cNvCxnSpPr/>
      </xdr:nvCxnSpPr>
      <xdr:spPr>
        <a:xfrm>
          <a:off x="15481300" y="6563337"/>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5"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6" name="フローチャート: 判断 525"/>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48237</xdr:rowOff>
    </xdr:from>
    <xdr:to>
      <xdr:col>81</xdr:col>
      <xdr:colOff>50800</xdr:colOff>
      <xdr:row>38</xdr:row>
      <xdr:rowOff>53792</xdr:rowOff>
    </xdr:to>
    <xdr:cxnSp macro="">
      <xdr:nvCxnSpPr>
        <xdr:cNvPr id="527" name="直線コネクタ 526"/>
        <xdr:cNvCxnSpPr/>
      </xdr:nvCxnSpPr>
      <xdr:spPr>
        <a:xfrm flipV="1">
          <a:off x="14592300" y="6563337"/>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8" name="フローチャート: 判断 527"/>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9" name="テキスト ボックス 528"/>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53792</xdr:rowOff>
    </xdr:from>
    <xdr:to>
      <xdr:col>76</xdr:col>
      <xdr:colOff>114300</xdr:colOff>
      <xdr:row>38</xdr:row>
      <xdr:rowOff>83602</xdr:rowOff>
    </xdr:to>
    <xdr:cxnSp macro="">
      <xdr:nvCxnSpPr>
        <xdr:cNvPr id="530" name="直線コネクタ 529"/>
        <xdr:cNvCxnSpPr/>
      </xdr:nvCxnSpPr>
      <xdr:spPr>
        <a:xfrm flipV="1">
          <a:off x="13703300" y="6568892"/>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1" name="フローチャート: 判断 530"/>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2" name="テキスト ボックス 531"/>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74983</xdr:rowOff>
    </xdr:from>
    <xdr:to>
      <xdr:col>71</xdr:col>
      <xdr:colOff>177800</xdr:colOff>
      <xdr:row>38</xdr:row>
      <xdr:rowOff>83602</xdr:rowOff>
    </xdr:to>
    <xdr:cxnSp macro="">
      <xdr:nvCxnSpPr>
        <xdr:cNvPr id="533" name="直線コネクタ 532"/>
        <xdr:cNvCxnSpPr/>
      </xdr:nvCxnSpPr>
      <xdr:spPr>
        <a:xfrm>
          <a:off x="12814300" y="659008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4" name="フローチャート: 判断 533"/>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5" name="テキスト ボックス 534"/>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6" name="フローチャート: 判断 535"/>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7" name="テキスト ボックス 536"/>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27658</xdr:rowOff>
    </xdr:from>
    <xdr:to>
      <xdr:col>85</xdr:col>
      <xdr:colOff>177800</xdr:colOff>
      <xdr:row>38</xdr:row>
      <xdr:rowOff>129258</xdr:rowOff>
    </xdr:to>
    <xdr:sp macro="" textlink="">
      <xdr:nvSpPr>
        <xdr:cNvPr id="543" name="楕円 542"/>
        <xdr:cNvSpPr/>
      </xdr:nvSpPr>
      <xdr:spPr>
        <a:xfrm>
          <a:off x="16268700" y="654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158485</xdr:rowOff>
    </xdr:from>
    <xdr:ext cx="469744" cy="259045"/>
    <xdr:sp macro="" textlink="">
      <xdr:nvSpPr>
        <xdr:cNvPr id="544" name="災害復旧事業費該当値テキスト"/>
        <xdr:cNvSpPr txBox="1"/>
      </xdr:nvSpPr>
      <xdr:spPr>
        <a:xfrm>
          <a:off x="16370300" y="633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168887</xdr:rowOff>
    </xdr:from>
    <xdr:to>
      <xdr:col>81</xdr:col>
      <xdr:colOff>101600</xdr:colOff>
      <xdr:row>38</xdr:row>
      <xdr:rowOff>99037</xdr:rowOff>
    </xdr:to>
    <xdr:sp macro="" textlink="">
      <xdr:nvSpPr>
        <xdr:cNvPr id="545" name="楕円 544"/>
        <xdr:cNvSpPr/>
      </xdr:nvSpPr>
      <xdr:spPr>
        <a:xfrm>
          <a:off x="15430500" y="65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115564</xdr:rowOff>
    </xdr:from>
    <xdr:ext cx="469744" cy="259045"/>
    <xdr:sp macro="" textlink="">
      <xdr:nvSpPr>
        <xdr:cNvPr id="546" name="テキスト ボックス 545"/>
        <xdr:cNvSpPr txBox="1"/>
      </xdr:nvSpPr>
      <xdr:spPr>
        <a:xfrm>
          <a:off x="15246428" y="6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2992</xdr:rowOff>
    </xdr:from>
    <xdr:to>
      <xdr:col>76</xdr:col>
      <xdr:colOff>165100</xdr:colOff>
      <xdr:row>38</xdr:row>
      <xdr:rowOff>104592</xdr:rowOff>
    </xdr:to>
    <xdr:sp macro="" textlink="">
      <xdr:nvSpPr>
        <xdr:cNvPr id="547" name="楕円 546"/>
        <xdr:cNvSpPr/>
      </xdr:nvSpPr>
      <xdr:spPr>
        <a:xfrm>
          <a:off x="14541500" y="65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95719</xdr:rowOff>
    </xdr:from>
    <xdr:ext cx="469744" cy="259045"/>
    <xdr:sp macro="" textlink="">
      <xdr:nvSpPr>
        <xdr:cNvPr id="548" name="テキスト ボックス 547"/>
        <xdr:cNvSpPr txBox="1"/>
      </xdr:nvSpPr>
      <xdr:spPr>
        <a:xfrm>
          <a:off x="14357428" y="66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32802</xdr:rowOff>
    </xdr:from>
    <xdr:to>
      <xdr:col>72</xdr:col>
      <xdr:colOff>38100</xdr:colOff>
      <xdr:row>38</xdr:row>
      <xdr:rowOff>134402</xdr:rowOff>
    </xdr:to>
    <xdr:sp macro="" textlink="">
      <xdr:nvSpPr>
        <xdr:cNvPr id="549" name="楕円 548"/>
        <xdr:cNvSpPr/>
      </xdr:nvSpPr>
      <xdr:spPr>
        <a:xfrm>
          <a:off x="13652500" y="65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125529</xdr:rowOff>
    </xdr:from>
    <xdr:ext cx="469744" cy="259045"/>
    <xdr:sp macro="" textlink="">
      <xdr:nvSpPr>
        <xdr:cNvPr id="550" name="テキスト ボックス 549"/>
        <xdr:cNvSpPr txBox="1"/>
      </xdr:nvSpPr>
      <xdr:spPr>
        <a:xfrm>
          <a:off x="13468428" y="66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24183</xdr:rowOff>
    </xdr:from>
    <xdr:to>
      <xdr:col>67</xdr:col>
      <xdr:colOff>101600</xdr:colOff>
      <xdr:row>38</xdr:row>
      <xdr:rowOff>125783</xdr:rowOff>
    </xdr:to>
    <xdr:sp macro="" textlink="">
      <xdr:nvSpPr>
        <xdr:cNvPr id="551" name="楕円 550"/>
        <xdr:cNvSpPr/>
      </xdr:nvSpPr>
      <xdr:spPr>
        <a:xfrm>
          <a:off x="12763500" y="65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142310</xdr:rowOff>
    </xdr:from>
    <xdr:ext cx="469744" cy="259045"/>
    <xdr:sp macro="" textlink="">
      <xdr:nvSpPr>
        <xdr:cNvPr id="552" name="テキスト ボックス 551"/>
        <xdr:cNvSpPr txBox="1"/>
      </xdr:nvSpPr>
      <xdr:spPr>
        <a:xfrm>
          <a:off x="12579428" y="63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7" name="直線コネクタ 626"/>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8"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9" name="直線コネクタ 628"/>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0"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1" name="直線コネクタ 630"/>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137218</xdr:rowOff>
    </xdr:from>
    <xdr:to>
      <xdr:col>85</xdr:col>
      <xdr:colOff>127000</xdr:colOff>
      <xdr:row>73</xdr:row>
      <xdr:rowOff>153204</xdr:rowOff>
    </xdr:to>
    <xdr:cxnSp macro="">
      <xdr:nvCxnSpPr>
        <xdr:cNvPr id="632" name="直線コネクタ 631"/>
        <xdr:cNvCxnSpPr/>
      </xdr:nvCxnSpPr>
      <xdr:spPr>
        <a:xfrm flipV="1">
          <a:off x="15481300" y="12653068"/>
          <a:ext cx="8382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3"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4" name="フローチャート: 判断 633"/>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57682</xdr:rowOff>
    </xdr:from>
    <xdr:to>
      <xdr:col>81</xdr:col>
      <xdr:colOff>50800</xdr:colOff>
      <xdr:row>73</xdr:row>
      <xdr:rowOff>153204</xdr:rowOff>
    </xdr:to>
    <xdr:cxnSp macro="">
      <xdr:nvCxnSpPr>
        <xdr:cNvPr id="635" name="直線コネクタ 634"/>
        <xdr:cNvCxnSpPr/>
      </xdr:nvCxnSpPr>
      <xdr:spPr>
        <a:xfrm>
          <a:off x="14592300" y="12573532"/>
          <a:ext cx="889000" cy="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6" name="フローチャート: 判断 635"/>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7" name="テキスト ボックス 636"/>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57682</xdr:rowOff>
    </xdr:from>
    <xdr:to>
      <xdr:col>76</xdr:col>
      <xdr:colOff>114300</xdr:colOff>
      <xdr:row>74</xdr:row>
      <xdr:rowOff>40667</xdr:rowOff>
    </xdr:to>
    <xdr:cxnSp macro="">
      <xdr:nvCxnSpPr>
        <xdr:cNvPr id="638" name="直線コネクタ 637"/>
        <xdr:cNvCxnSpPr/>
      </xdr:nvCxnSpPr>
      <xdr:spPr>
        <a:xfrm flipV="1">
          <a:off x="13703300" y="12573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9" name="フローチャート: 判断 638"/>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0" name="テキスト ボックス 639"/>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160634</xdr:rowOff>
    </xdr:from>
    <xdr:to>
      <xdr:col>71</xdr:col>
      <xdr:colOff>177800</xdr:colOff>
      <xdr:row>74</xdr:row>
      <xdr:rowOff>40667</xdr:rowOff>
    </xdr:to>
    <xdr:cxnSp macro="">
      <xdr:nvCxnSpPr>
        <xdr:cNvPr id="641" name="直線コネクタ 640"/>
        <xdr:cNvCxnSpPr/>
      </xdr:nvCxnSpPr>
      <xdr:spPr>
        <a:xfrm>
          <a:off x="12814300" y="12505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2" name="フローチャート: 判断 641"/>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3" name="テキスト ボックス 642"/>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4" name="フローチャート: 判断 643"/>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5" name="テキスト ボックス 644"/>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86418</xdr:rowOff>
    </xdr:from>
    <xdr:to>
      <xdr:col>85</xdr:col>
      <xdr:colOff>177800</xdr:colOff>
      <xdr:row>74</xdr:row>
      <xdr:rowOff>16568</xdr:rowOff>
    </xdr:to>
    <xdr:sp macro="" textlink="">
      <xdr:nvSpPr>
        <xdr:cNvPr id="651" name="楕円 650"/>
        <xdr:cNvSpPr/>
      </xdr:nvSpPr>
      <xdr:spPr>
        <a:xfrm>
          <a:off x="162687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109295</xdr:rowOff>
    </xdr:from>
    <xdr:ext cx="534377" cy="259045"/>
    <xdr:sp macro="" textlink="">
      <xdr:nvSpPr>
        <xdr:cNvPr id="652" name="公債費該当値テキスト"/>
        <xdr:cNvSpPr txBox="1"/>
      </xdr:nvSpPr>
      <xdr:spPr>
        <a:xfrm>
          <a:off x="16370300" y="124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102404</xdr:rowOff>
    </xdr:from>
    <xdr:to>
      <xdr:col>81</xdr:col>
      <xdr:colOff>101600</xdr:colOff>
      <xdr:row>74</xdr:row>
      <xdr:rowOff>32554</xdr:rowOff>
    </xdr:to>
    <xdr:sp macro="" textlink="">
      <xdr:nvSpPr>
        <xdr:cNvPr id="653" name="楕円 652"/>
        <xdr:cNvSpPr/>
      </xdr:nvSpPr>
      <xdr:spPr>
        <a:xfrm>
          <a:off x="15430500" y="126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49081</xdr:rowOff>
    </xdr:from>
    <xdr:ext cx="534377" cy="259045"/>
    <xdr:sp macro="" textlink="">
      <xdr:nvSpPr>
        <xdr:cNvPr id="654" name="テキスト ボックス 653"/>
        <xdr:cNvSpPr txBox="1"/>
      </xdr:nvSpPr>
      <xdr:spPr>
        <a:xfrm>
          <a:off x="15214111" y="123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6882</xdr:rowOff>
    </xdr:from>
    <xdr:to>
      <xdr:col>76</xdr:col>
      <xdr:colOff>165100</xdr:colOff>
      <xdr:row>73</xdr:row>
      <xdr:rowOff>108482</xdr:rowOff>
    </xdr:to>
    <xdr:sp macro="" textlink="">
      <xdr:nvSpPr>
        <xdr:cNvPr id="655" name="楕円 654"/>
        <xdr:cNvSpPr/>
      </xdr:nvSpPr>
      <xdr:spPr>
        <a:xfrm>
          <a:off x="14541500" y="125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125009</xdr:rowOff>
    </xdr:from>
    <xdr:ext cx="534377" cy="259045"/>
    <xdr:sp macro="" textlink="">
      <xdr:nvSpPr>
        <xdr:cNvPr id="656" name="テキスト ボックス 655"/>
        <xdr:cNvSpPr txBox="1"/>
      </xdr:nvSpPr>
      <xdr:spPr>
        <a:xfrm>
          <a:off x="14325111" y="122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161317</xdr:rowOff>
    </xdr:from>
    <xdr:to>
      <xdr:col>72</xdr:col>
      <xdr:colOff>38100</xdr:colOff>
      <xdr:row>74</xdr:row>
      <xdr:rowOff>91467</xdr:rowOff>
    </xdr:to>
    <xdr:sp macro="" textlink="">
      <xdr:nvSpPr>
        <xdr:cNvPr id="657" name="楕円 656"/>
        <xdr:cNvSpPr/>
      </xdr:nvSpPr>
      <xdr:spPr>
        <a:xfrm>
          <a:off x="13652500" y="126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107994</xdr:rowOff>
    </xdr:from>
    <xdr:ext cx="534377" cy="259045"/>
    <xdr:sp macro="" textlink="">
      <xdr:nvSpPr>
        <xdr:cNvPr id="658" name="テキスト ボックス 657"/>
        <xdr:cNvSpPr txBox="1"/>
      </xdr:nvSpPr>
      <xdr:spPr>
        <a:xfrm>
          <a:off x="13436111" y="124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109834</xdr:rowOff>
    </xdr:from>
    <xdr:to>
      <xdr:col>67</xdr:col>
      <xdr:colOff>101600</xdr:colOff>
      <xdr:row>73</xdr:row>
      <xdr:rowOff>39984</xdr:rowOff>
    </xdr:to>
    <xdr:sp macro="" textlink="">
      <xdr:nvSpPr>
        <xdr:cNvPr id="659" name="楕円 658"/>
        <xdr:cNvSpPr/>
      </xdr:nvSpPr>
      <xdr:spPr>
        <a:xfrm>
          <a:off x="127635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56511</xdr:rowOff>
    </xdr:from>
    <xdr:ext cx="534377" cy="259045"/>
    <xdr:sp macro="" textlink="">
      <xdr:nvSpPr>
        <xdr:cNvPr id="660" name="テキスト ボックス 659"/>
        <xdr:cNvSpPr txBox="1"/>
      </xdr:nvSpPr>
      <xdr:spPr>
        <a:xfrm>
          <a:off x="12547111" y="12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4" name="直線コネクタ 683"/>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5"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6" name="直線コネクタ 685"/>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7"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8" name="直線コネクタ 687"/>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165240</xdr:rowOff>
    </xdr:from>
    <xdr:to>
      <xdr:col>85</xdr:col>
      <xdr:colOff>127000</xdr:colOff>
      <xdr:row>96</xdr:row>
      <xdr:rowOff>170701</xdr:rowOff>
    </xdr:to>
    <xdr:cxnSp macro="">
      <xdr:nvCxnSpPr>
        <xdr:cNvPr id="689" name="直線コネクタ 688"/>
        <xdr:cNvCxnSpPr/>
      </xdr:nvCxnSpPr>
      <xdr:spPr>
        <a:xfrm flipV="1">
          <a:off x="15481300" y="16624440"/>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0"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1" name="フローチャート: 判断 690"/>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170701</xdr:rowOff>
    </xdr:from>
    <xdr:to>
      <xdr:col>81</xdr:col>
      <xdr:colOff>50800</xdr:colOff>
      <xdr:row>98</xdr:row>
      <xdr:rowOff>126136</xdr:rowOff>
    </xdr:to>
    <xdr:cxnSp macro="">
      <xdr:nvCxnSpPr>
        <xdr:cNvPr id="692" name="直線コネクタ 691"/>
        <xdr:cNvCxnSpPr/>
      </xdr:nvCxnSpPr>
      <xdr:spPr>
        <a:xfrm flipV="1">
          <a:off x="14592300" y="16629901"/>
          <a:ext cx="889000" cy="2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3" name="フローチャート: 判断 692"/>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4" name="テキスト ボックス 693"/>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126136</xdr:rowOff>
    </xdr:from>
    <xdr:to>
      <xdr:col>76</xdr:col>
      <xdr:colOff>114300</xdr:colOff>
      <xdr:row>99</xdr:row>
      <xdr:rowOff>29274</xdr:rowOff>
    </xdr:to>
    <xdr:cxnSp macro="">
      <xdr:nvCxnSpPr>
        <xdr:cNvPr id="695" name="直線コネクタ 694"/>
        <xdr:cNvCxnSpPr/>
      </xdr:nvCxnSpPr>
      <xdr:spPr>
        <a:xfrm flipV="1">
          <a:off x="13703300" y="16928236"/>
          <a:ext cx="889000" cy="7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6" name="フローチャート: 判断 695"/>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7" name="テキスト ボックス 696"/>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29274</xdr:rowOff>
    </xdr:from>
    <xdr:to>
      <xdr:col>71</xdr:col>
      <xdr:colOff>177800</xdr:colOff>
      <xdr:row>99</xdr:row>
      <xdr:rowOff>38773</xdr:rowOff>
    </xdr:to>
    <xdr:cxnSp macro="">
      <xdr:nvCxnSpPr>
        <xdr:cNvPr id="698" name="直線コネクタ 697"/>
        <xdr:cNvCxnSpPr/>
      </xdr:nvCxnSpPr>
      <xdr:spPr>
        <a:xfrm flipV="1">
          <a:off x="12814300" y="17002824"/>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9" name="フローチャート: 判断 698"/>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0" name="テキスト ボックス 699"/>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1" name="フローチャート: 判断 700"/>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2" name="テキスト ボックス 701"/>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114440</xdr:rowOff>
    </xdr:from>
    <xdr:to>
      <xdr:col>85</xdr:col>
      <xdr:colOff>177800</xdr:colOff>
      <xdr:row>97</xdr:row>
      <xdr:rowOff>44590</xdr:rowOff>
    </xdr:to>
    <xdr:sp macro="" textlink="">
      <xdr:nvSpPr>
        <xdr:cNvPr id="708" name="楕円 707"/>
        <xdr:cNvSpPr/>
      </xdr:nvSpPr>
      <xdr:spPr>
        <a:xfrm>
          <a:off x="16268700" y="165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137317</xdr:rowOff>
    </xdr:from>
    <xdr:ext cx="534377" cy="259045"/>
    <xdr:sp macro="" textlink="">
      <xdr:nvSpPr>
        <xdr:cNvPr id="709" name="積立金該当値テキスト"/>
        <xdr:cNvSpPr txBox="1"/>
      </xdr:nvSpPr>
      <xdr:spPr>
        <a:xfrm>
          <a:off x="16370300" y="164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119901</xdr:rowOff>
    </xdr:from>
    <xdr:to>
      <xdr:col>81</xdr:col>
      <xdr:colOff>101600</xdr:colOff>
      <xdr:row>97</xdr:row>
      <xdr:rowOff>50051</xdr:rowOff>
    </xdr:to>
    <xdr:sp macro="" textlink="">
      <xdr:nvSpPr>
        <xdr:cNvPr id="710" name="楕円 709"/>
        <xdr:cNvSpPr/>
      </xdr:nvSpPr>
      <xdr:spPr>
        <a:xfrm>
          <a:off x="15430500" y="165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66578</xdr:rowOff>
    </xdr:from>
    <xdr:ext cx="534377" cy="259045"/>
    <xdr:sp macro="" textlink="">
      <xdr:nvSpPr>
        <xdr:cNvPr id="711" name="テキスト ボックス 710"/>
        <xdr:cNvSpPr txBox="1"/>
      </xdr:nvSpPr>
      <xdr:spPr>
        <a:xfrm>
          <a:off x="15214111" y="163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75336</xdr:rowOff>
    </xdr:from>
    <xdr:to>
      <xdr:col>76</xdr:col>
      <xdr:colOff>165100</xdr:colOff>
      <xdr:row>99</xdr:row>
      <xdr:rowOff>5486</xdr:rowOff>
    </xdr:to>
    <xdr:sp macro="" textlink="">
      <xdr:nvSpPr>
        <xdr:cNvPr id="712" name="楕円 711"/>
        <xdr:cNvSpPr/>
      </xdr:nvSpPr>
      <xdr:spPr>
        <a:xfrm>
          <a:off x="145415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168063</xdr:rowOff>
    </xdr:from>
    <xdr:ext cx="469744" cy="259045"/>
    <xdr:sp macro="" textlink="">
      <xdr:nvSpPr>
        <xdr:cNvPr id="713" name="テキスト ボックス 712"/>
        <xdr:cNvSpPr txBox="1"/>
      </xdr:nvSpPr>
      <xdr:spPr>
        <a:xfrm>
          <a:off x="14357428" y="169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149924</xdr:rowOff>
    </xdr:from>
    <xdr:to>
      <xdr:col>72</xdr:col>
      <xdr:colOff>38100</xdr:colOff>
      <xdr:row>99</xdr:row>
      <xdr:rowOff>80074</xdr:rowOff>
    </xdr:to>
    <xdr:sp macro="" textlink="">
      <xdr:nvSpPr>
        <xdr:cNvPr id="714" name="楕円 713"/>
        <xdr:cNvSpPr/>
      </xdr:nvSpPr>
      <xdr:spPr>
        <a:xfrm>
          <a:off x="13652500" y="169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71201</xdr:rowOff>
    </xdr:from>
    <xdr:ext cx="469744" cy="259045"/>
    <xdr:sp macro="" textlink="">
      <xdr:nvSpPr>
        <xdr:cNvPr id="715" name="テキスト ボックス 714"/>
        <xdr:cNvSpPr txBox="1"/>
      </xdr:nvSpPr>
      <xdr:spPr>
        <a:xfrm>
          <a:off x="13468428" y="170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159423</xdr:rowOff>
    </xdr:from>
    <xdr:to>
      <xdr:col>67</xdr:col>
      <xdr:colOff>101600</xdr:colOff>
      <xdr:row>99</xdr:row>
      <xdr:rowOff>89573</xdr:rowOff>
    </xdr:to>
    <xdr:sp macro="" textlink="">
      <xdr:nvSpPr>
        <xdr:cNvPr id="716" name="楕円 715"/>
        <xdr:cNvSpPr/>
      </xdr:nvSpPr>
      <xdr:spPr>
        <a:xfrm>
          <a:off x="127635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80700</xdr:rowOff>
    </xdr:from>
    <xdr:ext cx="378565" cy="259045"/>
    <xdr:sp macro="" textlink="">
      <xdr:nvSpPr>
        <xdr:cNvPr id="717" name="テキスト ボックス 716"/>
        <xdr:cNvSpPr txBox="1"/>
      </xdr:nvSpPr>
      <xdr:spPr>
        <a:xfrm>
          <a:off x="12625017" y="1705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9" name="直線コネクタ 738"/>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2"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3" name="直線コネクタ 742"/>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5"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6" name="フローチャート: 判断 745"/>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8" name="フローチャート: 判断 747"/>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9" name="テキスト ボックス 748"/>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1" name="フローチャート: 判断 750"/>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2" name="テキスト ボックス 751"/>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4" name="フローチャート: 判断 753"/>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5" name="テキスト ボックス 754"/>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6" name="フローチャート: 判断 755"/>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7" name="テキスト ボックス 756"/>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6" name="直線コネクタ 795"/>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9"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0" name="直線コネクタ 799"/>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81217</xdr:rowOff>
    </xdr:from>
    <xdr:to>
      <xdr:col>116</xdr:col>
      <xdr:colOff>63500</xdr:colOff>
      <xdr:row>58</xdr:row>
      <xdr:rowOff>81712</xdr:rowOff>
    </xdr:to>
    <xdr:cxnSp macro="">
      <xdr:nvCxnSpPr>
        <xdr:cNvPr id="801" name="直線コネクタ 800"/>
        <xdr:cNvCxnSpPr/>
      </xdr:nvCxnSpPr>
      <xdr:spPr>
        <a:xfrm flipV="1">
          <a:off x="21323300" y="10025317"/>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2"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3" name="フローチャート: 判断 802"/>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81712</xdr:rowOff>
    </xdr:from>
    <xdr:to>
      <xdr:col>111</xdr:col>
      <xdr:colOff>177800</xdr:colOff>
      <xdr:row>58</xdr:row>
      <xdr:rowOff>84189</xdr:rowOff>
    </xdr:to>
    <xdr:cxnSp macro="">
      <xdr:nvCxnSpPr>
        <xdr:cNvPr id="804" name="直線コネクタ 803"/>
        <xdr:cNvCxnSpPr/>
      </xdr:nvCxnSpPr>
      <xdr:spPr>
        <a:xfrm flipV="1">
          <a:off x="20434300" y="1002581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5" name="フローチャート: 判断 804"/>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6" name="テキスト ボックス 805"/>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84189</xdr:rowOff>
    </xdr:from>
    <xdr:to>
      <xdr:col>107</xdr:col>
      <xdr:colOff>50800</xdr:colOff>
      <xdr:row>58</xdr:row>
      <xdr:rowOff>105867</xdr:rowOff>
    </xdr:to>
    <xdr:cxnSp macro="">
      <xdr:nvCxnSpPr>
        <xdr:cNvPr id="807" name="直線コネクタ 806"/>
        <xdr:cNvCxnSpPr/>
      </xdr:nvCxnSpPr>
      <xdr:spPr>
        <a:xfrm flipV="1">
          <a:off x="19545300" y="10028289"/>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8" name="フローチャート: 判断 807"/>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9" name="テキスト ボックス 808"/>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105867</xdr:rowOff>
    </xdr:from>
    <xdr:to>
      <xdr:col>102</xdr:col>
      <xdr:colOff>114300</xdr:colOff>
      <xdr:row>58</xdr:row>
      <xdr:rowOff>107238</xdr:rowOff>
    </xdr:to>
    <xdr:cxnSp macro="">
      <xdr:nvCxnSpPr>
        <xdr:cNvPr id="810" name="直線コネクタ 809"/>
        <xdr:cNvCxnSpPr/>
      </xdr:nvCxnSpPr>
      <xdr:spPr>
        <a:xfrm flipV="1">
          <a:off x="18656300" y="1004996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1" name="フローチャート: 判断 810"/>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2" name="テキスト ボックス 811"/>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3" name="フローチャート: 判断 812"/>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4" name="テキスト ボックス 813"/>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30417</xdr:rowOff>
    </xdr:from>
    <xdr:to>
      <xdr:col>116</xdr:col>
      <xdr:colOff>114300</xdr:colOff>
      <xdr:row>58</xdr:row>
      <xdr:rowOff>132017</xdr:rowOff>
    </xdr:to>
    <xdr:sp macro="" textlink="">
      <xdr:nvSpPr>
        <xdr:cNvPr id="820" name="楕円 819"/>
        <xdr:cNvSpPr/>
      </xdr:nvSpPr>
      <xdr:spPr>
        <a:xfrm>
          <a:off x="22110700" y="9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8844</xdr:rowOff>
    </xdr:from>
    <xdr:ext cx="469744" cy="259045"/>
    <xdr:sp macro="" textlink="">
      <xdr:nvSpPr>
        <xdr:cNvPr id="821" name="貸付金該当値テキスト"/>
        <xdr:cNvSpPr txBox="1"/>
      </xdr:nvSpPr>
      <xdr:spPr>
        <a:xfrm>
          <a:off x="22212300" y="9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30912</xdr:rowOff>
    </xdr:from>
    <xdr:to>
      <xdr:col>112</xdr:col>
      <xdr:colOff>38100</xdr:colOff>
      <xdr:row>58</xdr:row>
      <xdr:rowOff>132512</xdr:rowOff>
    </xdr:to>
    <xdr:sp macro="" textlink="">
      <xdr:nvSpPr>
        <xdr:cNvPr id="822" name="楕円 821"/>
        <xdr:cNvSpPr/>
      </xdr:nvSpPr>
      <xdr:spPr>
        <a:xfrm>
          <a:off x="21272500" y="99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123639</xdr:rowOff>
    </xdr:from>
    <xdr:ext cx="469744" cy="259045"/>
    <xdr:sp macro="" textlink="">
      <xdr:nvSpPr>
        <xdr:cNvPr id="823" name="テキスト ボックス 822"/>
        <xdr:cNvSpPr txBox="1"/>
      </xdr:nvSpPr>
      <xdr:spPr>
        <a:xfrm>
          <a:off x="21088428" y="100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33389</xdr:rowOff>
    </xdr:from>
    <xdr:to>
      <xdr:col>107</xdr:col>
      <xdr:colOff>101600</xdr:colOff>
      <xdr:row>58</xdr:row>
      <xdr:rowOff>134989</xdr:rowOff>
    </xdr:to>
    <xdr:sp macro="" textlink="">
      <xdr:nvSpPr>
        <xdr:cNvPr id="824" name="楕円 823"/>
        <xdr:cNvSpPr/>
      </xdr:nvSpPr>
      <xdr:spPr>
        <a:xfrm>
          <a:off x="20383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126116</xdr:rowOff>
    </xdr:from>
    <xdr:ext cx="469744" cy="259045"/>
    <xdr:sp macro="" textlink="">
      <xdr:nvSpPr>
        <xdr:cNvPr id="825" name="テキスト ボックス 824"/>
        <xdr:cNvSpPr txBox="1"/>
      </xdr:nvSpPr>
      <xdr:spPr>
        <a:xfrm>
          <a:off x="20199428" y="100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55067</xdr:rowOff>
    </xdr:from>
    <xdr:to>
      <xdr:col>102</xdr:col>
      <xdr:colOff>165100</xdr:colOff>
      <xdr:row>58</xdr:row>
      <xdr:rowOff>156667</xdr:rowOff>
    </xdr:to>
    <xdr:sp macro="" textlink="">
      <xdr:nvSpPr>
        <xdr:cNvPr id="826" name="楕円 825"/>
        <xdr:cNvSpPr/>
      </xdr:nvSpPr>
      <xdr:spPr>
        <a:xfrm>
          <a:off x="19494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147794</xdr:rowOff>
    </xdr:from>
    <xdr:ext cx="469744" cy="259045"/>
    <xdr:sp macro="" textlink="">
      <xdr:nvSpPr>
        <xdr:cNvPr id="827" name="テキスト ボックス 826"/>
        <xdr:cNvSpPr txBox="1"/>
      </xdr:nvSpPr>
      <xdr:spPr>
        <a:xfrm>
          <a:off x="19310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56438</xdr:rowOff>
    </xdr:from>
    <xdr:to>
      <xdr:col>98</xdr:col>
      <xdr:colOff>38100</xdr:colOff>
      <xdr:row>58</xdr:row>
      <xdr:rowOff>158038</xdr:rowOff>
    </xdr:to>
    <xdr:sp macro="" textlink="">
      <xdr:nvSpPr>
        <xdr:cNvPr id="828" name="楕円 827"/>
        <xdr:cNvSpPr/>
      </xdr:nvSpPr>
      <xdr:spPr>
        <a:xfrm>
          <a:off x="18605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149165</xdr:rowOff>
    </xdr:from>
    <xdr:ext cx="469744" cy="259045"/>
    <xdr:sp macro="" textlink="">
      <xdr:nvSpPr>
        <xdr:cNvPr id="829" name="テキスト ボックス 828"/>
        <xdr:cNvSpPr txBox="1"/>
      </xdr:nvSpPr>
      <xdr:spPr>
        <a:xfrm>
          <a:off x="18421428"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2" name="直線コネクタ 851"/>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3"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4" name="直線コネクタ 853"/>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5"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6" name="直線コネクタ 855"/>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132682</xdr:rowOff>
    </xdr:from>
    <xdr:to>
      <xdr:col>116</xdr:col>
      <xdr:colOff>63500</xdr:colOff>
      <xdr:row>74</xdr:row>
      <xdr:rowOff>165874</xdr:rowOff>
    </xdr:to>
    <xdr:cxnSp macro="">
      <xdr:nvCxnSpPr>
        <xdr:cNvPr id="857" name="直線コネクタ 856"/>
        <xdr:cNvCxnSpPr/>
      </xdr:nvCxnSpPr>
      <xdr:spPr>
        <a:xfrm flipV="1">
          <a:off x="21323300" y="12819982"/>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8"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9" name="フローチャート: 判断 858"/>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165874</xdr:rowOff>
    </xdr:from>
    <xdr:to>
      <xdr:col>111</xdr:col>
      <xdr:colOff>177800</xdr:colOff>
      <xdr:row>75</xdr:row>
      <xdr:rowOff>17399</xdr:rowOff>
    </xdr:to>
    <xdr:cxnSp macro="">
      <xdr:nvCxnSpPr>
        <xdr:cNvPr id="860" name="直線コネクタ 859"/>
        <xdr:cNvCxnSpPr/>
      </xdr:nvCxnSpPr>
      <xdr:spPr>
        <a:xfrm flipV="1">
          <a:off x="20434300" y="12853174"/>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1" name="フローチャート: 判断 860"/>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2" name="テキスト ボックス 861"/>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17399</xdr:rowOff>
    </xdr:from>
    <xdr:to>
      <xdr:col>107</xdr:col>
      <xdr:colOff>50800</xdr:colOff>
      <xdr:row>75</xdr:row>
      <xdr:rowOff>59713</xdr:rowOff>
    </xdr:to>
    <xdr:cxnSp macro="">
      <xdr:nvCxnSpPr>
        <xdr:cNvPr id="863" name="直線コネクタ 862"/>
        <xdr:cNvCxnSpPr/>
      </xdr:nvCxnSpPr>
      <xdr:spPr>
        <a:xfrm flipV="1">
          <a:off x="19545300" y="12876149"/>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4" name="フローチャート: 判断 863"/>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5" name="テキスト ボックス 864"/>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59713</xdr:rowOff>
    </xdr:from>
    <xdr:to>
      <xdr:col>102</xdr:col>
      <xdr:colOff>114300</xdr:colOff>
      <xdr:row>75</xdr:row>
      <xdr:rowOff>75647</xdr:rowOff>
    </xdr:to>
    <xdr:cxnSp macro="">
      <xdr:nvCxnSpPr>
        <xdr:cNvPr id="866" name="直線コネクタ 865"/>
        <xdr:cNvCxnSpPr/>
      </xdr:nvCxnSpPr>
      <xdr:spPr>
        <a:xfrm flipV="1">
          <a:off x="18656300" y="1291846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7" name="フローチャート: 判断 866"/>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8" name="テキスト ボックス 867"/>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9" name="フローチャート: 判断 868"/>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0" name="テキスト ボックス 869"/>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81882</xdr:rowOff>
    </xdr:from>
    <xdr:to>
      <xdr:col>116</xdr:col>
      <xdr:colOff>114300</xdr:colOff>
      <xdr:row>75</xdr:row>
      <xdr:rowOff>12032</xdr:rowOff>
    </xdr:to>
    <xdr:sp macro="" textlink="">
      <xdr:nvSpPr>
        <xdr:cNvPr id="876" name="楕円 875"/>
        <xdr:cNvSpPr/>
      </xdr:nvSpPr>
      <xdr:spPr>
        <a:xfrm>
          <a:off x="22110700" y="127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104759</xdr:rowOff>
    </xdr:from>
    <xdr:ext cx="534377" cy="259045"/>
    <xdr:sp macro="" textlink="">
      <xdr:nvSpPr>
        <xdr:cNvPr id="877" name="繰出金該当値テキスト"/>
        <xdr:cNvSpPr txBox="1"/>
      </xdr:nvSpPr>
      <xdr:spPr>
        <a:xfrm>
          <a:off x="22212300" y="126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115074</xdr:rowOff>
    </xdr:from>
    <xdr:to>
      <xdr:col>112</xdr:col>
      <xdr:colOff>38100</xdr:colOff>
      <xdr:row>75</xdr:row>
      <xdr:rowOff>45224</xdr:rowOff>
    </xdr:to>
    <xdr:sp macro="" textlink="">
      <xdr:nvSpPr>
        <xdr:cNvPr id="878" name="楕円 877"/>
        <xdr:cNvSpPr/>
      </xdr:nvSpPr>
      <xdr:spPr>
        <a:xfrm>
          <a:off x="21272500" y="128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61751</xdr:rowOff>
    </xdr:from>
    <xdr:ext cx="534377" cy="259045"/>
    <xdr:sp macro="" textlink="">
      <xdr:nvSpPr>
        <xdr:cNvPr id="879" name="テキスト ボックス 878"/>
        <xdr:cNvSpPr txBox="1"/>
      </xdr:nvSpPr>
      <xdr:spPr>
        <a:xfrm>
          <a:off x="21056111" y="125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138049</xdr:rowOff>
    </xdr:from>
    <xdr:to>
      <xdr:col>107</xdr:col>
      <xdr:colOff>101600</xdr:colOff>
      <xdr:row>75</xdr:row>
      <xdr:rowOff>68199</xdr:rowOff>
    </xdr:to>
    <xdr:sp macro="" textlink="">
      <xdr:nvSpPr>
        <xdr:cNvPr id="880" name="楕円 879"/>
        <xdr:cNvSpPr/>
      </xdr:nvSpPr>
      <xdr:spPr>
        <a:xfrm>
          <a:off x="20383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81" name="テキスト ボックス 880"/>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8913</xdr:rowOff>
    </xdr:from>
    <xdr:to>
      <xdr:col>102</xdr:col>
      <xdr:colOff>165100</xdr:colOff>
      <xdr:row>75</xdr:row>
      <xdr:rowOff>110513</xdr:rowOff>
    </xdr:to>
    <xdr:sp macro="" textlink="">
      <xdr:nvSpPr>
        <xdr:cNvPr id="882" name="楕円 881"/>
        <xdr:cNvSpPr/>
      </xdr:nvSpPr>
      <xdr:spPr>
        <a:xfrm>
          <a:off x="19494500" y="128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127040</xdr:rowOff>
    </xdr:from>
    <xdr:ext cx="534377" cy="259045"/>
    <xdr:sp macro="" textlink="">
      <xdr:nvSpPr>
        <xdr:cNvPr id="883" name="テキスト ボックス 882"/>
        <xdr:cNvSpPr txBox="1"/>
      </xdr:nvSpPr>
      <xdr:spPr>
        <a:xfrm>
          <a:off x="19278111" y="126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24847</xdr:rowOff>
    </xdr:from>
    <xdr:to>
      <xdr:col>98</xdr:col>
      <xdr:colOff>38100</xdr:colOff>
      <xdr:row>75</xdr:row>
      <xdr:rowOff>126447</xdr:rowOff>
    </xdr:to>
    <xdr:sp macro="" textlink="">
      <xdr:nvSpPr>
        <xdr:cNvPr id="884" name="楕円 883"/>
        <xdr:cNvSpPr/>
      </xdr:nvSpPr>
      <xdr:spPr>
        <a:xfrm>
          <a:off x="18605500" y="128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142974</xdr:rowOff>
    </xdr:from>
    <xdr:ext cx="534377" cy="259045"/>
    <xdr:sp macro="" textlink="">
      <xdr:nvSpPr>
        <xdr:cNvPr id="885" name="テキスト ボックス 884"/>
        <xdr:cNvSpPr txBox="1"/>
      </xdr:nvSpPr>
      <xdr:spPr>
        <a:xfrm>
          <a:off x="18389111" y="12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人当たり５００，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６６８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最低賃金の上昇により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１人当たりの給与額の上昇などにより、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円の増となっている。定員適正化計画を進めてきた結果、ピークであった平成１８年度に比べ減少してはいるものの、依然類似団体と比べて高い水準にある。物件費は住民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６４，８３０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円で、固定資産評価に係る委託料や社会体育施設の指定管理委託料、光熱水費などにより前年度より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円の増となったものの、類似団体と比べて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９，２５３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円低い状況である。維持補修費は住民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人当たりのコストは低い状況である。扶助費は住民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となっている。要因として、子育て世帯等臨時特別支援給付金事業等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の事業終了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児童手当費や生活保護費が減少したため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である。補助費等は住民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ふるさと納税が好調であり、その返礼品にかかる費用により微増したものである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。普通建設事業費のうち更新整備については、住民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円の減となり、類似団体平均とほぼ同水準となっている。これは、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クリーンセンター整備事業による増要因がありつつも、小中学校トイレ洋式化事業が令和３年度で終了したことによる減要因があるためである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６０，６５２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９７９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１７，４４７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円高い状況にある。これは、これまで合併特例債を積極的に活用してきたことによるもので、今後も高水準での推移が見込まれる。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83,426
82,529
421.24
45,352,869
41,768,726
3,328,792
24,696,224
55,405,663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125527</xdr:rowOff>
    </xdr:from>
    <xdr:to>
      <xdr:col>24</xdr:col>
      <xdr:colOff>63500</xdr:colOff>
      <xdr:row>36</xdr:row>
      <xdr:rowOff>129184</xdr:rowOff>
    </xdr:to>
    <xdr:cxnSp macro="">
      <xdr:nvCxnSpPr>
        <xdr:cNvPr id="59" name="直線コネクタ 58"/>
        <xdr:cNvCxnSpPr/>
      </xdr:nvCxnSpPr>
      <xdr:spPr>
        <a:xfrm>
          <a:off x="3797300" y="629772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116383</xdr:rowOff>
    </xdr:from>
    <xdr:to>
      <xdr:col>19</xdr:col>
      <xdr:colOff>177800</xdr:colOff>
      <xdr:row>36</xdr:row>
      <xdr:rowOff>125527</xdr:rowOff>
    </xdr:to>
    <xdr:cxnSp macro="">
      <xdr:nvCxnSpPr>
        <xdr:cNvPr id="62" name="直線コネクタ 61"/>
        <xdr:cNvCxnSpPr/>
      </xdr:nvCxnSpPr>
      <xdr:spPr>
        <a:xfrm>
          <a:off x="2908300" y="62885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47803</xdr:rowOff>
    </xdr:from>
    <xdr:to>
      <xdr:col>15</xdr:col>
      <xdr:colOff>50800</xdr:colOff>
      <xdr:row>36</xdr:row>
      <xdr:rowOff>116383</xdr:rowOff>
    </xdr:to>
    <xdr:cxnSp macro="">
      <xdr:nvCxnSpPr>
        <xdr:cNvPr id="65" name="直線コネクタ 64"/>
        <xdr:cNvCxnSpPr/>
      </xdr:nvCxnSpPr>
      <xdr:spPr>
        <a:xfrm>
          <a:off x="2019300" y="62200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47803</xdr:rowOff>
    </xdr:from>
    <xdr:to>
      <xdr:col>10</xdr:col>
      <xdr:colOff>114300</xdr:colOff>
      <xdr:row>36</xdr:row>
      <xdr:rowOff>62890</xdr:rowOff>
    </xdr:to>
    <xdr:cxnSp macro="">
      <xdr:nvCxnSpPr>
        <xdr:cNvPr id="68" name="直線コネクタ 67"/>
        <xdr:cNvCxnSpPr/>
      </xdr:nvCxnSpPr>
      <xdr:spPr>
        <a:xfrm flipV="1">
          <a:off x="1130300" y="62200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78384</xdr:rowOff>
    </xdr:from>
    <xdr:to>
      <xdr:col>24</xdr:col>
      <xdr:colOff>114300</xdr:colOff>
      <xdr:row>37</xdr:row>
      <xdr:rowOff>8534</xdr:rowOff>
    </xdr:to>
    <xdr:sp macro="" textlink="">
      <xdr:nvSpPr>
        <xdr:cNvPr id="78" name="楕円 77"/>
        <xdr:cNvSpPr/>
      </xdr:nvSpPr>
      <xdr:spPr>
        <a:xfrm>
          <a:off x="45847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56811</xdr:rowOff>
    </xdr:from>
    <xdr:ext cx="469744" cy="259045"/>
    <xdr:sp macro="" textlink="">
      <xdr:nvSpPr>
        <xdr:cNvPr id="79" name="議会費該当値テキスト"/>
        <xdr:cNvSpPr txBox="1"/>
      </xdr:nvSpPr>
      <xdr:spPr>
        <a:xfrm>
          <a:off x="4686300"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74727</xdr:rowOff>
    </xdr:from>
    <xdr:to>
      <xdr:col>20</xdr:col>
      <xdr:colOff>38100</xdr:colOff>
      <xdr:row>37</xdr:row>
      <xdr:rowOff>4877</xdr:rowOff>
    </xdr:to>
    <xdr:sp macro="" textlink="">
      <xdr:nvSpPr>
        <xdr:cNvPr id="80" name="楕円 79"/>
        <xdr:cNvSpPr/>
      </xdr:nvSpPr>
      <xdr:spPr>
        <a:xfrm>
          <a:off x="3746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167454</xdr:rowOff>
    </xdr:from>
    <xdr:ext cx="469744" cy="259045"/>
    <xdr:sp macro="" textlink="">
      <xdr:nvSpPr>
        <xdr:cNvPr id="81" name="テキスト ボックス 80"/>
        <xdr:cNvSpPr txBox="1"/>
      </xdr:nvSpPr>
      <xdr:spPr>
        <a:xfrm>
          <a:off x="3562428" y="63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65583</xdr:rowOff>
    </xdr:from>
    <xdr:to>
      <xdr:col>15</xdr:col>
      <xdr:colOff>101600</xdr:colOff>
      <xdr:row>36</xdr:row>
      <xdr:rowOff>167183</xdr:rowOff>
    </xdr:to>
    <xdr:sp macro="" textlink="">
      <xdr:nvSpPr>
        <xdr:cNvPr id="82" name="楕円 81"/>
        <xdr:cNvSpPr/>
      </xdr:nvSpPr>
      <xdr:spPr>
        <a:xfrm>
          <a:off x="2857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158310</xdr:rowOff>
    </xdr:from>
    <xdr:ext cx="469744" cy="259045"/>
    <xdr:sp macro="" textlink="">
      <xdr:nvSpPr>
        <xdr:cNvPr id="83" name="テキスト ボックス 82"/>
        <xdr:cNvSpPr txBox="1"/>
      </xdr:nvSpPr>
      <xdr:spPr>
        <a:xfrm>
          <a:off x="2673428" y="63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168453</xdr:rowOff>
    </xdr:from>
    <xdr:to>
      <xdr:col>10</xdr:col>
      <xdr:colOff>165100</xdr:colOff>
      <xdr:row>36</xdr:row>
      <xdr:rowOff>98603</xdr:rowOff>
    </xdr:to>
    <xdr:sp macro="" textlink="">
      <xdr:nvSpPr>
        <xdr:cNvPr id="84" name="楕円 83"/>
        <xdr:cNvSpPr/>
      </xdr:nvSpPr>
      <xdr:spPr>
        <a:xfrm>
          <a:off x="1968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89730</xdr:rowOff>
    </xdr:from>
    <xdr:ext cx="469744" cy="259045"/>
    <xdr:sp macro="" textlink="">
      <xdr:nvSpPr>
        <xdr:cNvPr id="85" name="テキスト ボックス 84"/>
        <xdr:cNvSpPr txBox="1"/>
      </xdr:nvSpPr>
      <xdr:spPr>
        <a:xfrm>
          <a:off x="1784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12090</xdr:rowOff>
    </xdr:from>
    <xdr:to>
      <xdr:col>6</xdr:col>
      <xdr:colOff>38100</xdr:colOff>
      <xdr:row>36</xdr:row>
      <xdr:rowOff>113690</xdr:rowOff>
    </xdr:to>
    <xdr:sp macro="" textlink="">
      <xdr:nvSpPr>
        <xdr:cNvPr id="86" name="楕円 85"/>
        <xdr:cNvSpPr/>
      </xdr:nvSpPr>
      <xdr:spPr>
        <a:xfrm>
          <a:off x="1079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104817</xdr:rowOff>
    </xdr:from>
    <xdr:ext cx="469744" cy="259045"/>
    <xdr:sp macro="" textlink="">
      <xdr:nvSpPr>
        <xdr:cNvPr id="87" name="テキスト ボックス 86"/>
        <xdr:cNvSpPr txBox="1"/>
      </xdr:nvSpPr>
      <xdr:spPr>
        <a:xfrm>
          <a:off x="895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94176</xdr:rowOff>
    </xdr:from>
    <xdr:to>
      <xdr:col>24</xdr:col>
      <xdr:colOff>63500</xdr:colOff>
      <xdr:row>56</xdr:row>
      <xdr:rowOff>170245</xdr:rowOff>
    </xdr:to>
    <xdr:cxnSp macro="">
      <xdr:nvCxnSpPr>
        <xdr:cNvPr id="119" name="直線コネクタ 118"/>
        <xdr:cNvCxnSpPr/>
      </xdr:nvCxnSpPr>
      <xdr:spPr>
        <a:xfrm flipV="1">
          <a:off x="3797300" y="9695376"/>
          <a:ext cx="838200" cy="7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94197</xdr:rowOff>
    </xdr:from>
    <xdr:to>
      <xdr:col>19</xdr:col>
      <xdr:colOff>177800</xdr:colOff>
      <xdr:row>56</xdr:row>
      <xdr:rowOff>170245</xdr:rowOff>
    </xdr:to>
    <xdr:cxnSp macro="">
      <xdr:nvCxnSpPr>
        <xdr:cNvPr id="122" name="直線コネクタ 121"/>
        <xdr:cNvCxnSpPr/>
      </xdr:nvCxnSpPr>
      <xdr:spPr>
        <a:xfrm>
          <a:off x="2908300" y="9009597"/>
          <a:ext cx="889000" cy="7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94197</xdr:rowOff>
    </xdr:from>
    <xdr:to>
      <xdr:col>15</xdr:col>
      <xdr:colOff>50800</xdr:colOff>
      <xdr:row>55</xdr:row>
      <xdr:rowOff>108055</xdr:rowOff>
    </xdr:to>
    <xdr:cxnSp macro="">
      <xdr:nvCxnSpPr>
        <xdr:cNvPr id="125" name="直線コネクタ 124"/>
        <xdr:cNvCxnSpPr/>
      </xdr:nvCxnSpPr>
      <xdr:spPr>
        <a:xfrm flipV="1">
          <a:off x="2019300" y="9009597"/>
          <a:ext cx="889000" cy="5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108055</xdr:rowOff>
    </xdr:from>
    <xdr:to>
      <xdr:col>10</xdr:col>
      <xdr:colOff>114300</xdr:colOff>
      <xdr:row>57</xdr:row>
      <xdr:rowOff>15777</xdr:rowOff>
    </xdr:to>
    <xdr:cxnSp macro="">
      <xdr:nvCxnSpPr>
        <xdr:cNvPr id="128" name="直線コネクタ 127"/>
        <xdr:cNvCxnSpPr/>
      </xdr:nvCxnSpPr>
      <xdr:spPr>
        <a:xfrm flipV="1">
          <a:off x="1130300" y="9537805"/>
          <a:ext cx="889000" cy="2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43376</xdr:rowOff>
    </xdr:from>
    <xdr:to>
      <xdr:col>24</xdr:col>
      <xdr:colOff>114300</xdr:colOff>
      <xdr:row>56</xdr:row>
      <xdr:rowOff>144976</xdr:rowOff>
    </xdr:to>
    <xdr:sp macro="" textlink="">
      <xdr:nvSpPr>
        <xdr:cNvPr id="138" name="楕円 137"/>
        <xdr:cNvSpPr/>
      </xdr:nvSpPr>
      <xdr:spPr>
        <a:xfrm>
          <a:off x="4584700" y="96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66253</xdr:rowOff>
    </xdr:from>
    <xdr:ext cx="534377" cy="259045"/>
    <xdr:sp macro="" textlink="">
      <xdr:nvSpPr>
        <xdr:cNvPr id="139" name="総務費該当値テキスト"/>
        <xdr:cNvSpPr txBox="1"/>
      </xdr:nvSpPr>
      <xdr:spPr>
        <a:xfrm>
          <a:off x="4686300" y="94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119445</xdr:rowOff>
    </xdr:from>
    <xdr:to>
      <xdr:col>20</xdr:col>
      <xdr:colOff>38100</xdr:colOff>
      <xdr:row>57</xdr:row>
      <xdr:rowOff>49595</xdr:rowOff>
    </xdr:to>
    <xdr:sp macro="" textlink="">
      <xdr:nvSpPr>
        <xdr:cNvPr id="140" name="楕円 139"/>
        <xdr:cNvSpPr/>
      </xdr:nvSpPr>
      <xdr:spPr>
        <a:xfrm>
          <a:off x="3746500" y="97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40722</xdr:rowOff>
    </xdr:from>
    <xdr:ext cx="534377" cy="259045"/>
    <xdr:sp macro="" textlink="">
      <xdr:nvSpPr>
        <xdr:cNvPr id="141" name="テキスト ボックス 140"/>
        <xdr:cNvSpPr txBox="1"/>
      </xdr:nvSpPr>
      <xdr:spPr>
        <a:xfrm>
          <a:off x="3530111" y="98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43397</xdr:rowOff>
    </xdr:from>
    <xdr:to>
      <xdr:col>15</xdr:col>
      <xdr:colOff>101600</xdr:colOff>
      <xdr:row>52</xdr:row>
      <xdr:rowOff>144997</xdr:rowOff>
    </xdr:to>
    <xdr:sp macro="" textlink="">
      <xdr:nvSpPr>
        <xdr:cNvPr id="142" name="楕円 141"/>
        <xdr:cNvSpPr/>
      </xdr:nvSpPr>
      <xdr:spPr>
        <a:xfrm>
          <a:off x="2857500" y="8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136124</xdr:rowOff>
    </xdr:from>
    <xdr:ext cx="599010" cy="259045"/>
    <xdr:sp macro="" textlink="">
      <xdr:nvSpPr>
        <xdr:cNvPr id="143" name="テキスト ボックス 142"/>
        <xdr:cNvSpPr txBox="1"/>
      </xdr:nvSpPr>
      <xdr:spPr>
        <a:xfrm>
          <a:off x="2608795" y="905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57255</xdr:rowOff>
    </xdr:from>
    <xdr:to>
      <xdr:col>10</xdr:col>
      <xdr:colOff>165100</xdr:colOff>
      <xdr:row>55</xdr:row>
      <xdr:rowOff>158855</xdr:rowOff>
    </xdr:to>
    <xdr:sp macro="" textlink="">
      <xdr:nvSpPr>
        <xdr:cNvPr id="144" name="楕円 143"/>
        <xdr:cNvSpPr/>
      </xdr:nvSpPr>
      <xdr:spPr>
        <a:xfrm>
          <a:off x="1968500" y="94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3932</xdr:rowOff>
    </xdr:from>
    <xdr:ext cx="534377" cy="259045"/>
    <xdr:sp macro="" textlink="">
      <xdr:nvSpPr>
        <xdr:cNvPr id="145" name="テキスト ボックス 144"/>
        <xdr:cNvSpPr txBox="1"/>
      </xdr:nvSpPr>
      <xdr:spPr>
        <a:xfrm>
          <a:off x="1752111" y="92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136427</xdr:rowOff>
    </xdr:from>
    <xdr:to>
      <xdr:col>6</xdr:col>
      <xdr:colOff>38100</xdr:colOff>
      <xdr:row>57</xdr:row>
      <xdr:rowOff>66577</xdr:rowOff>
    </xdr:to>
    <xdr:sp macro="" textlink="">
      <xdr:nvSpPr>
        <xdr:cNvPr id="146" name="楕円 145"/>
        <xdr:cNvSpPr/>
      </xdr:nvSpPr>
      <xdr:spPr>
        <a:xfrm>
          <a:off x="1079500" y="97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83104</xdr:rowOff>
    </xdr:from>
    <xdr:ext cx="534377" cy="259045"/>
    <xdr:sp macro="" textlink="">
      <xdr:nvSpPr>
        <xdr:cNvPr id="147" name="テキスト ボックス 146"/>
        <xdr:cNvSpPr txBox="1"/>
      </xdr:nvSpPr>
      <xdr:spPr>
        <a:xfrm>
          <a:off x="863111" y="95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149174</xdr:rowOff>
    </xdr:from>
    <xdr:to>
      <xdr:col>24</xdr:col>
      <xdr:colOff>63500</xdr:colOff>
      <xdr:row>74</xdr:row>
      <xdr:rowOff>91249</xdr:rowOff>
    </xdr:to>
    <xdr:cxnSp macro="">
      <xdr:nvCxnSpPr>
        <xdr:cNvPr id="177" name="直線コネクタ 176"/>
        <xdr:cNvCxnSpPr/>
      </xdr:nvCxnSpPr>
      <xdr:spPr>
        <a:xfrm>
          <a:off x="3797300" y="12665024"/>
          <a:ext cx="838200" cy="1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149174</xdr:rowOff>
    </xdr:from>
    <xdr:to>
      <xdr:col>19</xdr:col>
      <xdr:colOff>177800</xdr:colOff>
      <xdr:row>75</xdr:row>
      <xdr:rowOff>77076</xdr:rowOff>
    </xdr:to>
    <xdr:cxnSp macro="">
      <xdr:nvCxnSpPr>
        <xdr:cNvPr id="180" name="直線コネクタ 179"/>
        <xdr:cNvCxnSpPr/>
      </xdr:nvCxnSpPr>
      <xdr:spPr>
        <a:xfrm flipV="1">
          <a:off x="2908300" y="12665024"/>
          <a:ext cx="889000" cy="2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77076</xdr:rowOff>
    </xdr:from>
    <xdr:to>
      <xdr:col>15</xdr:col>
      <xdr:colOff>50800</xdr:colOff>
      <xdr:row>75</xdr:row>
      <xdr:rowOff>158496</xdr:rowOff>
    </xdr:to>
    <xdr:cxnSp macro="">
      <xdr:nvCxnSpPr>
        <xdr:cNvPr id="183" name="直線コネクタ 182"/>
        <xdr:cNvCxnSpPr/>
      </xdr:nvCxnSpPr>
      <xdr:spPr>
        <a:xfrm flipV="1">
          <a:off x="2019300" y="12935826"/>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158496</xdr:rowOff>
    </xdr:from>
    <xdr:to>
      <xdr:col>10</xdr:col>
      <xdr:colOff>114300</xdr:colOff>
      <xdr:row>76</xdr:row>
      <xdr:rowOff>75222</xdr:rowOff>
    </xdr:to>
    <xdr:cxnSp macro="">
      <xdr:nvCxnSpPr>
        <xdr:cNvPr id="186" name="直線コネクタ 185"/>
        <xdr:cNvCxnSpPr/>
      </xdr:nvCxnSpPr>
      <xdr:spPr>
        <a:xfrm flipV="1">
          <a:off x="1130300" y="1301724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40449</xdr:rowOff>
    </xdr:from>
    <xdr:to>
      <xdr:col>24</xdr:col>
      <xdr:colOff>114300</xdr:colOff>
      <xdr:row>74</xdr:row>
      <xdr:rowOff>142049</xdr:rowOff>
    </xdr:to>
    <xdr:sp macro="" textlink="">
      <xdr:nvSpPr>
        <xdr:cNvPr id="196" name="楕円 195"/>
        <xdr:cNvSpPr/>
      </xdr:nvSpPr>
      <xdr:spPr>
        <a:xfrm>
          <a:off x="4584700" y="127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63326</xdr:rowOff>
    </xdr:from>
    <xdr:ext cx="599010" cy="259045"/>
    <xdr:sp macro="" textlink="">
      <xdr:nvSpPr>
        <xdr:cNvPr id="197" name="民生費該当値テキスト"/>
        <xdr:cNvSpPr txBox="1"/>
      </xdr:nvSpPr>
      <xdr:spPr>
        <a:xfrm>
          <a:off x="4686300" y="1257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98374</xdr:rowOff>
    </xdr:from>
    <xdr:to>
      <xdr:col>20</xdr:col>
      <xdr:colOff>38100</xdr:colOff>
      <xdr:row>74</xdr:row>
      <xdr:rowOff>28524</xdr:rowOff>
    </xdr:to>
    <xdr:sp macro="" textlink="">
      <xdr:nvSpPr>
        <xdr:cNvPr id="198" name="楕円 197"/>
        <xdr:cNvSpPr/>
      </xdr:nvSpPr>
      <xdr:spPr>
        <a:xfrm>
          <a:off x="3746500" y="126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45051</xdr:rowOff>
    </xdr:from>
    <xdr:ext cx="599010" cy="259045"/>
    <xdr:sp macro="" textlink="">
      <xdr:nvSpPr>
        <xdr:cNvPr id="199" name="テキスト ボックス 198"/>
        <xdr:cNvSpPr txBox="1"/>
      </xdr:nvSpPr>
      <xdr:spPr>
        <a:xfrm>
          <a:off x="3497795" y="123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26276</xdr:rowOff>
    </xdr:from>
    <xdr:to>
      <xdr:col>15</xdr:col>
      <xdr:colOff>101600</xdr:colOff>
      <xdr:row>75</xdr:row>
      <xdr:rowOff>127876</xdr:rowOff>
    </xdr:to>
    <xdr:sp macro="" textlink="">
      <xdr:nvSpPr>
        <xdr:cNvPr id="200" name="楕円 199"/>
        <xdr:cNvSpPr/>
      </xdr:nvSpPr>
      <xdr:spPr>
        <a:xfrm>
          <a:off x="2857500" y="12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144403</xdr:rowOff>
    </xdr:from>
    <xdr:ext cx="599010" cy="259045"/>
    <xdr:sp macro="" textlink="">
      <xdr:nvSpPr>
        <xdr:cNvPr id="201" name="テキスト ボックス 200"/>
        <xdr:cNvSpPr txBox="1"/>
      </xdr:nvSpPr>
      <xdr:spPr>
        <a:xfrm>
          <a:off x="2608795" y="1266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107696</xdr:rowOff>
    </xdr:from>
    <xdr:to>
      <xdr:col>10</xdr:col>
      <xdr:colOff>165100</xdr:colOff>
      <xdr:row>76</xdr:row>
      <xdr:rowOff>37846</xdr:rowOff>
    </xdr:to>
    <xdr:sp macro="" textlink="">
      <xdr:nvSpPr>
        <xdr:cNvPr id="202" name="楕円 201"/>
        <xdr:cNvSpPr/>
      </xdr:nvSpPr>
      <xdr:spPr>
        <a:xfrm>
          <a:off x="1968500" y="129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54373</xdr:rowOff>
    </xdr:from>
    <xdr:ext cx="599010" cy="259045"/>
    <xdr:sp macro="" textlink="">
      <xdr:nvSpPr>
        <xdr:cNvPr id="203" name="テキスト ボックス 202"/>
        <xdr:cNvSpPr txBox="1"/>
      </xdr:nvSpPr>
      <xdr:spPr>
        <a:xfrm>
          <a:off x="1719795" y="127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24422</xdr:rowOff>
    </xdr:from>
    <xdr:to>
      <xdr:col>6</xdr:col>
      <xdr:colOff>38100</xdr:colOff>
      <xdr:row>76</xdr:row>
      <xdr:rowOff>126022</xdr:rowOff>
    </xdr:to>
    <xdr:sp macro="" textlink="">
      <xdr:nvSpPr>
        <xdr:cNvPr id="204" name="楕円 203"/>
        <xdr:cNvSpPr/>
      </xdr:nvSpPr>
      <xdr:spPr>
        <a:xfrm>
          <a:off x="1079500" y="130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142549</xdr:rowOff>
    </xdr:from>
    <xdr:ext cx="599010" cy="259045"/>
    <xdr:sp macro="" textlink="">
      <xdr:nvSpPr>
        <xdr:cNvPr id="205" name="テキスト ボックス 204"/>
        <xdr:cNvSpPr txBox="1"/>
      </xdr:nvSpPr>
      <xdr:spPr>
        <a:xfrm>
          <a:off x="830795" y="128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29990</xdr:rowOff>
    </xdr:from>
    <xdr:to>
      <xdr:col>24</xdr:col>
      <xdr:colOff>63500</xdr:colOff>
      <xdr:row>96</xdr:row>
      <xdr:rowOff>127279</xdr:rowOff>
    </xdr:to>
    <xdr:cxnSp macro="">
      <xdr:nvCxnSpPr>
        <xdr:cNvPr id="235" name="直線コネクタ 234"/>
        <xdr:cNvCxnSpPr/>
      </xdr:nvCxnSpPr>
      <xdr:spPr>
        <a:xfrm flipV="1">
          <a:off x="3797300" y="16489190"/>
          <a:ext cx="838200" cy="9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127279</xdr:rowOff>
    </xdr:from>
    <xdr:to>
      <xdr:col>19</xdr:col>
      <xdr:colOff>177800</xdr:colOff>
      <xdr:row>98</xdr:row>
      <xdr:rowOff>52775</xdr:rowOff>
    </xdr:to>
    <xdr:cxnSp macro="">
      <xdr:nvCxnSpPr>
        <xdr:cNvPr id="238" name="直線コネクタ 237"/>
        <xdr:cNvCxnSpPr/>
      </xdr:nvCxnSpPr>
      <xdr:spPr>
        <a:xfrm flipV="1">
          <a:off x="2908300" y="16586479"/>
          <a:ext cx="889000" cy="26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52775</xdr:rowOff>
    </xdr:from>
    <xdr:to>
      <xdr:col>15</xdr:col>
      <xdr:colOff>50800</xdr:colOff>
      <xdr:row>98</xdr:row>
      <xdr:rowOff>77139</xdr:rowOff>
    </xdr:to>
    <xdr:cxnSp macro="">
      <xdr:nvCxnSpPr>
        <xdr:cNvPr id="241" name="直線コネクタ 240"/>
        <xdr:cNvCxnSpPr/>
      </xdr:nvCxnSpPr>
      <xdr:spPr>
        <a:xfrm flipV="1">
          <a:off x="2019300" y="16854875"/>
          <a:ext cx="889000" cy="2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62737</xdr:rowOff>
    </xdr:from>
    <xdr:to>
      <xdr:col>10</xdr:col>
      <xdr:colOff>114300</xdr:colOff>
      <xdr:row>98</xdr:row>
      <xdr:rowOff>77139</xdr:rowOff>
    </xdr:to>
    <xdr:cxnSp macro="">
      <xdr:nvCxnSpPr>
        <xdr:cNvPr id="244" name="直線コネクタ 243"/>
        <xdr:cNvCxnSpPr/>
      </xdr:nvCxnSpPr>
      <xdr:spPr>
        <a:xfrm>
          <a:off x="1130300" y="1686483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150640</xdr:rowOff>
    </xdr:from>
    <xdr:to>
      <xdr:col>24</xdr:col>
      <xdr:colOff>114300</xdr:colOff>
      <xdr:row>96</xdr:row>
      <xdr:rowOff>80790</xdr:rowOff>
    </xdr:to>
    <xdr:sp macro="" textlink="">
      <xdr:nvSpPr>
        <xdr:cNvPr id="254" name="楕円 253"/>
        <xdr:cNvSpPr/>
      </xdr:nvSpPr>
      <xdr:spPr>
        <a:xfrm>
          <a:off x="4584700" y="164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2067</xdr:rowOff>
    </xdr:from>
    <xdr:ext cx="534377" cy="259045"/>
    <xdr:sp macro="" textlink="">
      <xdr:nvSpPr>
        <xdr:cNvPr id="255" name="衛生費該当値テキスト"/>
        <xdr:cNvSpPr txBox="1"/>
      </xdr:nvSpPr>
      <xdr:spPr>
        <a:xfrm>
          <a:off x="4686300" y="162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76479</xdr:rowOff>
    </xdr:from>
    <xdr:to>
      <xdr:col>20</xdr:col>
      <xdr:colOff>38100</xdr:colOff>
      <xdr:row>97</xdr:row>
      <xdr:rowOff>6629</xdr:rowOff>
    </xdr:to>
    <xdr:sp macro="" textlink="">
      <xdr:nvSpPr>
        <xdr:cNvPr id="256" name="楕円 255"/>
        <xdr:cNvSpPr/>
      </xdr:nvSpPr>
      <xdr:spPr>
        <a:xfrm>
          <a:off x="3746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169206</xdr:rowOff>
    </xdr:from>
    <xdr:ext cx="534377" cy="259045"/>
    <xdr:sp macro="" textlink="">
      <xdr:nvSpPr>
        <xdr:cNvPr id="257" name="テキスト ボックス 256"/>
        <xdr:cNvSpPr txBox="1"/>
      </xdr:nvSpPr>
      <xdr:spPr>
        <a:xfrm>
          <a:off x="3530111" y="166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1975</xdr:rowOff>
    </xdr:from>
    <xdr:to>
      <xdr:col>15</xdr:col>
      <xdr:colOff>101600</xdr:colOff>
      <xdr:row>98</xdr:row>
      <xdr:rowOff>103575</xdr:rowOff>
    </xdr:to>
    <xdr:sp macro="" textlink="">
      <xdr:nvSpPr>
        <xdr:cNvPr id="258" name="楕円 257"/>
        <xdr:cNvSpPr/>
      </xdr:nvSpPr>
      <xdr:spPr>
        <a:xfrm>
          <a:off x="2857500" y="16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94702</xdr:rowOff>
    </xdr:from>
    <xdr:ext cx="534377" cy="259045"/>
    <xdr:sp macro="" textlink="">
      <xdr:nvSpPr>
        <xdr:cNvPr id="259" name="テキスト ボックス 258"/>
        <xdr:cNvSpPr txBox="1"/>
      </xdr:nvSpPr>
      <xdr:spPr>
        <a:xfrm>
          <a:off x="2641111" y="1689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26339</xdr:rowOff>
    </xdr:from>
    <xdr:to>
      <xdr:col>10</xdr:col>
      <xdr:colOff>165100</xdr:colOff>
      <xdr:row>98</xdr:row>
      <xdr:rowOff>127939</xdr:rowOff>
    </xdr:to>
    <xdr:sp macro="" textlink="">
      <xdr:nvSpPr>
        <xdr:cNvPr id="260" name="楕円 259"/>
        <xdr:cNvSpPr/>
      </xdr:nvSpPr>
      <xdr:spPr>
        <a:xfrm>
          <a:off x="1968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119066</xdr:rowOff>
    </xdr:from>
    <xdr:ext cx="534377" cy="259045"/>
    <xdr:sp macro="" textlink="">
      <xdr:nvSpPr>
        <xdr:cNvPr id="261" name="テキスト ボックス 260"/>
        <xdr:cNvSpPr txBox="1"/>
      </xdr:nvSpPr>
      <xdr:spPr>
        <a:xfrm>
          <a:off x="1752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11937</xdr:rowOff>
    </xdr:from>
    <xdr:to>
      <xdr:col>6</xdr:col>
      <xdr:colOff>38100</xdr:colOff>
      <xdr:row>98</xdr:row>
      <xdr:rowOff>113537</xdr:rowOff>
    </xdr:to>
    <xdr:sp macro="" textlink="">
      <xdr:nvSpPr>
        <xdr:cNvPr id="262" name="楕円 261"/>
        <xdr:cNvSpPr/>
      </xdr:nvSpPr>
      <xdr:spPr>
        <a:xfrm>
          <a:off x="10795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104664</xdr:rowOff>
    </xdr:from>
    <xdr:ext cx="534377" cy="259045"/>
    <xdr:sp macro="" textlink="">
      <xdr:nvSpPr>
        <xdr:cNvPr id="263" name="テキスト ボックス 262"/>
        <xdr:cNvSpPr txBox="1"/>
      </xdr:nvSpPr>
      <xdr:spPr>
        <a:xfrm>
          <a:off x="863111" y="169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164161</xdr:rowOff>
    </xdr:from>
    <xdr:to>
      <xdr:col>55</xdr:col>
      <xdr:colOff>0</xdr:colOff>
      <xdr:row>38</xdr:row>
      <xdr:rowOff>165913</xdr:rowOff>
    </xdr:to>
    <xdr:cxnSp macro="">
      <xdr:nvCxnSpPr>
        <xdr:cNvPr id="292" name="直線コネクタ 291"/>
        <xdr:cNvCxnSpPr/>
      </xdr:nvCxnSpPr>
      <xdr:spPr>
        <a:xfrm>
          <a:off x="9639300" y="6679261"/>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164161</xdr:rowOff>
    </xdr:from>
    <xdr:to>
      <xdr:col>50</xdr:col>
      <xdr:colOff>114300</xdr:colOff>
      <xdr:row>39</xdr:row>
      <xdr:rowOff>1550</xdr:rowOff>
    </xdr:to>
    <xdr:cxnSp macro="">
      <xdr:nvCxnSpPr>
        <xdr:cNvPr id="295" name="直線コネクタ 294"/>
        <xdr:cNvCxnSpPr/>
      </xdr:nvCxnSpPr>
      <xdr:spPr>
        <a:xfrm flipV="1">
          <a:off x="8750300" y="66792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1550</xdr:rowOff>
    </xdr:from>
    <xdr:to>
      <xdr:col>45</xdr:col>
      <xdr:colOff>177800</xdr:colOff>
      <xdr:row>39</xdr:row>
      <xdr:rowOff>3988</xdr:rowOff>
    </xdr:to>
    <xdr:cxnSp macro="">
      <xdr:nvCxnSpPr>
        <xdr:cNvPr id="298" name="直線コネクタ 297"/>
        <xdr:cNvCxnSpPr/>
      </xdr:nvCxnSpPr>
      <xdr:spPr>
        <a:xfrm flipV="1">
          <a:off x="7861300" y="668810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3988</xdr:rowOff>
    </xdr:from>
    <xdr:to>
      <xdr:col>41</xdr:col>
      <xdr:colOff>50800</xdr:colOff>
      <xdr:row>39</xdr:row>
      <xdr:rowOff>4521</xdr:rowOff>
    </xdr:to>
    <xdr:cxnSp macro="">
      <xdr:nvCxnSpPr>
        <xdr:cNvPr id="301" name="直線コネクタ 300"/>
        <xdr:cNvCxnSpPr/>
      </xdr:nvCxnSpPr>
      <xdr:spPr>
        <a:xfrm flipV="1">
          <a:off x="6972300" y="669053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115113</xdr:rowOff>
    </xdr:from>
    <xdr:to>
      <xdr:col>55</xdr:col>
      <xdr:colOff>50800</xdr:colOff>
      <xdr:row>39</xdr:row>
      <xdr:rowOff>45263</xdr:rowOff>
    </xdr:to>
    <xdr:sp macro="" textlink="">
      <xdr:nvSpPr>
        <xdr:cNvPr id="311" name="楕円 310"/>
        <xdr:cNvSpPr/>
      </xdr:nvSpPr>
      <xdr:spPr>
        <a:xfrm>
          <a:off x="104267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113361</xdr:rowOff>
    </xdr:from>
    <xdr:to>
      <xdr:col>50</xdr:col>
      <xdr:colOff>165100</xdr:colOff>
      <xdr:row>39</xdr:row>
      <xdr:rowOff>43511</xdr:rowOff>
    </xdr:to>
    <xdr:sp macro="" textlink="">
      <xdr:nvSpPr>
        <xdr:cNvPr id="313" name="楕円 312"/>
        <xdr:cNvSpPr/>
      </xdr:nvSpPr>
      <xdr:spPr>
        <a:xfrm>
          <a:off x="9588500" y="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34638</xdr:rowOff>
    </xdr:from>
    <xdr:ext cx="378565" cy="259045"/>
    <xdr:sp macro="" textlink="">
      <xdr:nvSpPr>
        <xdr:cNvPr id="314" name="テキスト ボックス 313"/>
        <xdr:cNvSpPr txBox="1"/>
      </xdr:nvSpPr>
      <xdr:spPr>
        <a:xfrm>
          <a:off x="9450017" y="672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122200</xdr:rowOff>
    </xdr:from>
    <xdr:to>
      <xdr:col>46</xdr:col>
      <xdr:colOff>38100</xdr:colOff>
      <xdr:row>39</xdr:row>
      <xdr:rowOff>52350</xdr:rowOff>
    </xdr:to>
    <xdr:sp macro="" textlink="">
      <xdr:nvSpPr>
        <xdr:cNvPr id="315" name="楕円 314"/>
        <xdr:cNvSpPr/>
      </xdr:nvSpPr>
      <xdr:spPr>
        <a:xfrm>
          <a:off x="8699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43477</xdr:rowOff>
    </xdr:from>
    <xdr:ext cx="378565" cy="259045"/>
    <xdr:sp macro="" textlink="">
      <xdr:nvSpPr>
        <xdr:cNvPr id="316" name="テキスト ボックス 315"/>
        <xdr:cNvSpPr txBox="1"/>
      </xdr:nvSpPr>
      <xdr:spPr>
        <a:xfrm>
          <a:off x="8561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124638</xdr:rowOff>
    </xdr:from>
    <xdr:to>
      <xdr:col>41</xdr:col>
      <xdr:colOff>101600</xdr:colOff>
      <xdr:row>39</xdr:row>
      <xdr:rowOff>54788</xdr:rowOff>
    </xdr:to>
    <xdr:sp macro="" textlink="">
      <xdr:nvSpPr>
        <xdr:cNvPr id="317" name="楕円 316"/>
        <xdr:cNvSpPr/>
      </xdr:nvSpPr>
      <xdr:spPr>
        <a:xfrm>
          <a:off x="78105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45915</xdr:rowOff>
    </xdr:from>
    <xdr:ext cx="378565" cy="259045"/>
    <xdr:sp macro="" textlink="">
      <xdr:nvSpPr>
        <xdr:cNvPr id="318" name="テキスト ボックス 317"/>
        <xdr:cNvSpPr txBox="1"/>
      </xdr:nvSpPr>
      <xdr:spPr>
        <a:xfrm>
          <a:off x="7672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125171</xdr:rowOff>
    </xdr:from>
    <xdr:to>
      <xdr:col>36</xdr:col>
      <xdr:colOff>165100</xdr:colOff>
      <xdr:row>39</xdr:row>
      <xdr:rowOff>55321</xdr:rowOff>
    </xdr:to>
    <xdr:sp macro="" textlink="">
      <xdr:nvSpPr>
        <xdr:cNvPr id="319" name="楕円 318"/>
        <xdr:cNvSpPr/>
      </xdr:nvSpPr>
      <xdr:spPr>
        <a:xfrm>
          <a:off x="6921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46448</xdr:rowOff>
    </xdr:from>
    <xdr:ext cx="378565" cy="259045"/>
    <xdr:sp macro="" textlink="">
      <xdr:nvSpPr>
        <xdr:cNvPr id="320" name="テキスト ボックス 319"/>
        <xdr:cNvSpPr txBox="1"/>
      </xdr:nvSpPr>
      <xdr:spPr>
        <a:xfrm>
          <a:off x="6783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114342</xdr:rowOff>
    </xdr:from>
    <xdr:to>
      <xdr:col>55</xdr:col>
      <xdr:colOff>0</xdr:colOff>
      <xdr:row>58</xdr:row>
      <xdr:rowOff>128336</xdr:rowOff>
    </xdr:to>
    <xdr:cxnSp macro="">
      <xdr:nvCxnSpPr>
        <xdr:cNvPr id="351" name="直線コネクタ 350"/>
        <xdr:cNvCxnSpPr/>
      </xdr:nvCxnSpPr>
      <xdr:spPr>
        <a:xfrm flipV="1">
          <a:off x="9639300" y="10058442"/>
          <a:ext cx="8382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119583</xdr:rowOff>
    </xdr:from>
    <xdr:to>
      <xdr:col>50</xdr:col>
      <xdr:colOff>114300</xdr:colOff>
      <xdr:row>58</xdr:row>
      <xdr:rowOff>128336</xdr:rowOff>
    </xdr:to>
    <xdr:cxnSp macro="">
      <xdr:nvCxnSpPr>
        <xdr:cNvPr id="354" name="直線コネクタ 353"/>
        <xdr:cNvCxnSpPr/>
      </xdr:nvCxnSpPr>
      <xdr:spPr>
        <a:xfrm>
          <a:off x="8750300" y="10063683"/>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111256</xdr:rowOff>
    </xdr:from>
    <xdr:to>
      <xdr:col>45</xdr:col>
      <xdr:colOff>177800</xdr:colOff>
      <xdr:row>58</xdr:row>
      <xdr:rowOff>119583</xdr:rowOff>
    </xdr:to>
    <xdr:cxnSp macro="">
      <xdr:nvCxnSpPr>
        <xdr:cNvPr id="357" name="直線コネクタ 356"/>
        <xdr:cNvCxnSpPr/>
      </xdr:nvCxnSpPr>
      <xdr:spPr>
        <a:xfrm>
          <a:off x="7861300" y="10055356"/>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93507</xdr:rowOff>
    </xdr:from>
    <xdr:to>
      <xdr:col>41</xdr:col>
      <xdr:colOff>50800</xdr:colOff>
      <xdr:row>58</xdr:row>
      <xdr:rowOff>111256</xdr:rowOff>
    </xdr:to>
    <xdr:cxnSp macro="">
      <xdr:nvCxnSpPr>
        <xdr:cNvPr id="360" name="直線コネクタ 359"/>
        <xdr:cNvCxnSpPr/>
      </xdr:nvCxnSpPr>
      <xdr:spPr>
        <a:xfrm>
          <a:off x="6972300" y="10037607"/>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63542</xdr:rowOff>
    </xdr:from>
    <xdr:to>
      <xdr:col>55</xdr:col>
      <xdr:colOff>50800</xdr:colOff>
      <xdr:row>58</xdr:row>
      <xdr:rowOff>165142</xdr:rowOff>
    </xdr:to>
    <xdr:sp macro="" textlink="">
      <xdr:nvSpPr>
        <xdr:cNvPr id="370" name="楕円 369"/>
        <xdr:cNvSpPr/>
      </xdr:nvSpPr>
      <xdr:spPr>
        <a:xfrm>
          <a:off x="10426700" y="10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41969</xdr:rowOff>
    </xdr:from>
    <xdr:ext cx="469744" cy="259045"/>
    <xdr:sp macro="" textlink="">
      <xdr:nvSpPr>
        <xdr:cNvPr id="371" name="農林水産業費該当値テキスト"/>
        <xdr:cNvSpPr txBox="1"/>
      </xdr:nvSpPr>
      <xdr:spPr>
        <a:xfrm>
          <a:off x="10528300" y="99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77536</xdr:rowOff>
    </xdr:from>
    <xdr:to>
      <xdr:col>50</xdr:col>
      <xdr:colOff>165100</xdr:colOff>
      <xdr:row>59</xdr:row>
      <xdr:rowOff>7686</xdr:rowOff>
    </xdr:to>
    <xdr:sp macro="" textlink="">
      <xdr:nvSpPr>
        <xdr:cNvPr id="372" name="楕円 371"/>
        <xdr:cNvSpPr/>
      </xdr:nvSpPr>
      <xdr:spPr>
        <a:xfrm>
          <a:off x="9588500" y="100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170263</xdr:rowOff>
    </xdr:from>
    <xdr:ext cx="469744" cy="259045"/>
    <xdr:sp macro="" textlink="">
      <xdr:nvSpPr>
        <xdr:cNvPr id="373" name="テキスト ボックス 372"/>
        <xdr:cNvSpPr txBox="1"/>
      </xdr:nvSpPr>
      <xdr:spPr>
        <a:xfrm>
          <a:off x="9404428" y="1011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68783</xdr:rowOff>
    </xdr:from>
    <xdr:to>
      <xdr:col>46</xdr:col>
      <xdr:colOff>38100</xdr:colOff>
      <xdr:row>58</xdr:row>
      <xdr:rowOff>170383</xdr:rowOff>
    </xdr:to>
    <xdr:sp macro="" textlink="">
      <xdr:nvSpPr>
        <xdr:cNvPr id="374" name="楕円 373"/>
        <xdr:cNvSpPr/>
      </xdr:nvSpPr>
      <xdr:spPr>
        <a:xfrm>
          <a:off x="8699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161510</xdr:rowOff>
    </xdr:from>
    <xdr:ext cx="469744" cy="259045"/>
    <xdr:sp macro="" textlink="">
      <xdr:nvSpPr>
        <xdr:cNvPr id="375" name="テキスト ボックス 374"/>
        <xdr:cNvSpPr txBox="1"/>
      </xdr:nvSpPr>
      <xdr:spPr>
        <a:xfrm>
          <a:off x="8515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60456</xdr:rowOff>
    </xdr:from>
    <xdr:to>
      <xdr:col>41</xdr:col>
      <xdr:colOff>101600</xdr:colOff>
      <xdr:row>58</xdr:row>
      <xdr:rowOff>162056</xdr:rowOff>
    </xdr:to>
    <xdr:sp macro="" textlink="">
      <xdr:nvSpPr>
        <xdr:cNvPr id="376" name="楕円 375"/>
        <xdr:cNvSpPr/>
      </xdr:nvSpPr>
      <xdr:spPr>
        <a:xfrm>
          <a:off x="7810500" y="100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153183</xdr:rowOff>
    </xdr:from>
    <xdr:ext cx="469744" cy="259045"/>
    <xdr:sp macro="" textlink="">
      <xdr:nvSpPr>
        <xdr:cNvPr id="377" name="テキスト ボックス 376"/>
        <xdr:cNvSpPr txBox="1"/>
      </xdr:nvSpPr>
      <xdr:spPr>
        <a:xfrm>
          <a:off x="7626428" y="1009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42707</xdr:rowOff>
    </xdr:from>
    <xdr:to>
      <xdr:col>36</xdr:col>
      <xdr:colOff>165100</xdr:colOff>
      <xdr:row>58</xdr:row>
      <xdr:rowOff>144307</xdr:rowOff>
    </xdr:to>
    <xdr:sp macro="" textlink="">
      <xdr:nvSpPr>
        <xdr:cNvPr id="378" name="楕円 377"/>
        <xdr:cNvSpPr/>
      </xdr:nvSpPr>
      <xdr:spPr>
        <a:xfrm>
          <a:off x="6921500" y="99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135434</xdr:rowOff>
    </xdr:from>
    <xdr:ext cx="534377" cy="259045"/>
    <xdr:sp macro="" textlink="">
      <xdr:nvSpPr>
        <xdr:cNvPr id="379" name="テキスト ボックス 378"/>
        <xdr:cNvSpPr txBox="1"/>
      </xdr:nvSpPr>
      <xdr:spPr>
        <a:xfrm>
          <a:off x="6705111" y="1007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162616</xdr:rowOff>
    </xdr:from>
    <xdr:to>
      <xdr:col>55</xdr:col>
      <xdr:colOff>0</xdr:colOff>
      <xdr:row>77</xdr:row>
      <xdr:rowOff>52394</xdr:rowOff>
    </xdr:to>
    <xdr:cxnSp macro="">
      <xdr:nvCxnSpPr>
        <xdr:cNvPr id="408" name="直線コネクタ 407"/>
        <xdr:cNvCxnSpPr/>
      </xdr:nvCxnSpPr>
      <xdr:spPr>
        <a:xfrm>
          <a:off x="9639300" y="13192816"/>
          <a:ext cx="838200" cy="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162616</xdr:rowOff>
    </xdr:from>
    <xdr:to>
      <xdr:col>50</xdr:col>
      <xdr:colOff>114300</xdr:colOff>
      <xdr:row>77</xdr:row>
      <xdr:rowOff>25133</xdr:rowOff>
    </xdr:to>
    <xdr:cxnSp macro="">
      <xdr:nvCxnSpPr>
        <xdr:cNvPr id="411" name="直線コネクタ 410"/>
        <xdr:cNvCxnSpPr/>
      </xdr:nvCxnSpPr>
      <xdr:spPr>
        <a:xfrm flipV="1">
          <a:off x="8750300" y="13192816"/>
          <a:ext cx="8890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25133</xdr:rowOff>
    </xdr:from>
    <xdr:to>
      <xdr:col>45</xdr:col>
      <xdr:colOff>177800</xdr:colOff>
      <xdr:row>78</xdr:row>
      <xdr:rowOff>38221</xdr:rowOff>
    </xdr:to>
    <xdr:cxnSp macro="">
      <xdr:nvCxnSpPr>
        <xdr:cNvPr id="414" name="直線コネクタ 413"/>
        <xdr:cNvCxnSpPr/>
      </xdr:nvCxnSpPr>
      <xdr:spPr>
        <a:xfrm flipV="1">
          <a:off x="7861300" y="13226783"/>
          <a:ext cx="889000" cy="1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38221</xdr:rowOff>
    </xdr:from>
    <xdr:to>
      <xdr:col>41</xdr:col>
      <xdr:colOff>50800</xdr:colOff>
      <xdr:row>78</xdr:row>
      <xdr:rowOff>48755</xdr:rowOff>
    </xdr:to>
    <xdr:cxnSp macro="">
      <xdr:nvCxnSpPr>
        <xdr:cNvPr id="417" name="直線コネクタ 416"/>
        <xdr:cNvCxnSpPr/>
      </xdr:nvCxnSpPr>
      <xdr:spPr>
        <a:xfrm flipV="1">
          <a:off x="6972300" y="1341132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xdr:rowOff>
    </xdr:from>
    <xdr:to>
      <xdr:col>55</xdr:col>
      <xdr:colOff>50800</xdr:colOff>
      <xdr:row>77</xdr:row>
      <xdr:rowOff>103194</xdr:rowOff>
    </xdr:to>
    <xdr:sp macro="" textlink="">
      <xdr:nvSpPr>
        <xdr:cNvPr id="427" name="楕円 426"/>
        <xdr:cNvSpPr/>
      </xdr:nvSpPr>
      <xdr:spPr>
        <a:xfrm>
          <a:off x="10426700" y="132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24471</xdr:rowOff>
    </xdr:from>
    <xdr:ext cx="534377" cy="259045"/>
    <xdr:sp macro="" textlink="">
      <xdr:nvSpPr>
        <xdr:cNvPr id="428" name="商工費該当値テキスト"/>
        <xdr:cNvSpPr txBox="1"/>
      </xdr:nvSpPr>
      <xdr:spPr>
        <a:xfrm>
          <a:off x="10528300" y="130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111816</xdr:rowOff>
    </xdr:from>
    <xdr:to>
      <xdr:col>50</xdr:col>
      <xdr:colOff>165100</xdr:colOff>
      <xdr:row>77</xdr:row>
      <xdr:rowOff>41966</xdr:rowOff>
    </xdr:to>
    <xdr:sp macro="" textlink="">
      <xdr:nvSpPr>
        <xdr:cNvPr id="429" name="楕円 428"/>
        <xdr:cNvSpPr/>
      </xdr:nvSpPr>
      <xdr:spPr>
        <a:xfrm>
          <a:off x="9588500" y="131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58494</xdr:rowOff>
    </xdr:from>
    <xdr:ext cx="534377" cy="259045"/>
    <xdr:sp macro="" textlink="">
      <xdr:nvSpPr>
        <xdr:cNvPr id="430" name="テキスト ボックス 429"/>
        <xdr:cNvSpPr txBox="1"/>
      </xdr:nvSpPr>
      <xdr:spPr>
        <a:xfrm>
          <a:off x="9372111" y="129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145783</xdr:rowOff>
    </xdr:from>
    <xdr:to>
      <xdr:col>46</xdr:col>
      <xdr:colOff>38100</xdr:colOff>
      <xdr:row>77</xdr:row>
      <xdr:rowOff>75933</xdr:rowOff>
    </xdr:to>
    <xdr:sp macro="" textlink="">
      <xdr:nvSpPr>
        <xdr:cNvPr id="431" name="楕円 430"/>
        <xdr:cNvSpPr/>
      </xdr:nvSpPr>
      <xdr:spPr>
        <a:xfrm>
          <a:off x="8699500" y="131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92460</xdr:rowOff>
    </xdr:from>
    <xdr:ext cx="534377" cy="259045"/>
    <xdr:sp macro="" textlink="">
      <xdr:nvSpPr>
        <xdr:cNvPr id="432" name="テキスト ボックス 431"/>
        <xdr:cNvSpPr txBox="1"/>
      </xdr:nvSpPr>
      <xdr:spPr>
        <a:xfrm>
          <a:off x="8483111" y="129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158871</xdr:rowOff>
    </xdr:from>
    <xdr:to>
      <xdr:col>41</xdr:col>
      <xdr:colOff>101600</xdr:colOff>
      <xdr:row>78</xdr:row>
      <xdr:rowOff>89021</xdr:rowOff>
    </xdr:to>
    <xdr:sp macro="" textlink="">
      <xdr:nvSpPr>
        <xdr:cNvPr id="433" name="楕円 432"/>
        <xdr:cNvSpPr/>
      </xdr:nvSpPr>
      <xdr:spPr>
        <a:xfrm>
          <a:off x="7810500" y="133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80148</xdr:rowOff>
    </xdr:from>
    <xdr:ext cx="469744" cy="259045"/>
    <xdr:sp macro="" textlink="">
      <xdr:nvSpPr>
        <xdr:cNvPr id="434" name="テキスト ボックス 433"/>
        <xdr:cNvSpPr txBox="1"/>
      </xdr:nvSpPr>
      <xdr:spPr>
        <a:xfrm>
          <a:off x="7626428" y="1345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169405</xdr:rowOff>
    </xdr:from>
    <xdr:to>
      <xdr:col>36</xdr:col>
      <xdr:colOff>165100</xdr:colOff>
      <xdr:row>78</xdr:row>
      <xdr:rowOff>99555</xdr:rowOff>
    </xdr:to>
    <xdr:sp macro="" textlink="">
      <xdr:nvSpPr>
        <xdr:cNvPr id="435" name="楕円 434"/>
        <xdr:cNvSpPr/>
      </xdr:nvSpPr>
      <xdr:spPr>
        <a:xfrm>
          <a:off x="6921500" y="133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90682</xdr:rowOff>
    </xdr:from>
    <xdr:ext cx="469744" cy="259045"/>
    <xdr:sp macro="" textlink="">
      <xdr:nvSpPr>
        <xdr:cNvPr id="436" name="テキスト ボックス 435"/>
        <xdr:cNvSpPr txBox="1"/>
      </xdr:nvSpPr>
      <xdr:spPr>
        <a:xfrm>
          <a:off x="6737428" y="134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84531</xdr:rowOff>
    </xdr:from>
    <xdr:to>
      <xdr:col>55</xdr:col>
      <xdr:colOff>0</xdr:colOff>
      <xdr:row>97</xdr:row>
      <xdr:rowOff>92114</xdr:rowOff>
    </xdr:to>
    <xdr:cxnSp macro="">
      <xdr:nvCxnSpPr>
        <xdr:cNvPr id="466" name="直線コネクタ 465"/>
        <xdr:cNvCxnSpPr/>
      </xdr:nvCxnSpPr>
      <xdr:spPr>
        <a:xfrm flipV="1">
          <a:off x="9639300" y="16715181"/>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100209</xdr:rowOff>
    </xdr:from>
    <xdr:to>
      <xdr:col>50</xdr:col>
      <xdr:colOff>114300</xdr:colOff>
      <xdr:row>97</xdr:row>
      <xdr:rowOff>92114</xdr:rowOff>
    </xdr:to>
    <xdr:cxnSp macro="">
      <xdr:nvCxnSpPr>
        <xdr:cNvPr id="469" name="直線コネクタ 468"/>
        <xdr:cNvCxnSpPr/>
      </xdr:nvCxnSpPr>
      <xdr:spPr>
        <a:xfrm>
          <a:off x="8750300" y="16559409"/>
          <a:ext cx="889000" cy="1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76854</xdr:rowOff>
    </xdr:from>
    <xdr:to>
      <xdr:col>45</xdr:col>
      <xdr:colOff>177800</xdr:colOff>
      <xdr:row>96</xdr:row>
      <xdr:rowOff>100209</xdr:rowOff>
    </xdr:to>
    <xdr:cxnSp macro="">
      <xdr:nvCxnSpPr>
        <xdr:cNvPr id="472" name="直線コネクタ 471"/>
        <xdr:cNvCxnSpPr/>
      </xdr:nvCxnSpPr>
      <xdr:spPr>
        <a:xfrm>
          <a:off x="7861300" y="16364604"/>
          <a:ext cx="889000" cy="1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76854</xdr:rowOff>
    </xdr:from>
    <xdr:to>
      <xdr:col>41</xdr:col>
      <xdr:colOff>50800</xdr:colOff>
      <xdr:row>95</xdr:row>
      <xdr:rowOff>156654</xdr:rowOff>
    </xdr:to>
    <xdr:cxnSp macro="">
      <xdr:nvCxnSpPr>
        <xdr:cNvPr id="475" name="直線コネクタ 474"/>
        <xdr:cNvCxnSpPr/>
      </xdr:nvCxnSpPr>
      <xdr:spPr>
        <a:xfrm flipV="1">
          <a:off x="6972300" y="16364604"/>
          <a:ext cx="8890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33731</xdr:rowOff>
    </xdr:from>
    <xdr:to>
      <xdr:col>55</xdr:col>
      <xdr:colOff>50800</xdr:colOff>
      <xdr:row>97</xdr:row>
      <xdr:rowOff>135331</xdr:rowOff>
    </xdr:to>
    <xdr:sp macro="" textlink="">
      <xdr:nvSpPr>
        <xdr:cNvPr id="485" name="楕円 484"/>
        <xdr:cNvSpPr/>
      </xdr:nvSpPr>
      <xdr:spPr>
        <a:xfrm>
          <a:off x="104267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12158</xdr:rowOff>
    </xdr:from>
    <xdr:ext cx="534377" cy="259045"/>
    <xdr:sp macro="" textlink="">
      <xdr:nvSpPr>
        <xdr:cNvPr id="486" name="土木費該当値テキスト"/>
        <xdr:cNvSpPr txBox="1"/>
      </xdr:nvSpPr>
      <xdr:spPr>
        <a:xfrm>
          <a:off x="10528300" y="166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41314</xdr:rowOff>
    </xdr:from>
    <xdr:to>
      <xdr:col>50</xdr:col>
      <xdr:colOff>165100</xdr:colOff>
      <xdr:row>97</xdr:row>
      <xdr:rowOff>142914</xdr:rowOff>
    </xdr:to>
    <xdr:sp macro="" textlink="">
      <xdr:nvSpPr>
        <xdr:cNvPr id="487" name="楕円 486"/>
        <xdr:cNvSpPr/>
      </xdr:nvSpPr>
      <xdr:spPr>
        <a:xfrm>
          <a:off x="95885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134041</xdr:rowOff>
    </xdr:from>
    <xdr:ext cx="534377" cy="259045"/>
    <xdr:sp macro="" textlink="">
      <xdr:nvSpPr>
        <xdr:cNvPr id="488" name="テキスト ボックス 487"/>
        <xdr:cNvSpPr txBox="1"/>
      </xdr:nvSpPr>
      <xdr:spPr>
        <a:xfrm>
          <a:off x="9372111" y="167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49409</xdr:rowOff>
    </xdr:from>
    <xdr:to>
      <xdr:col>46</xdr:col>
      <xdr:colOff>38100</xdr:colOff>
      <xdr:row>96</xdr:row>
      <xdr:rowOff>151009</xdr:rowOff>
    </xdr:to>
    <xdr:sp macro="" textlink="">
      <xdr:nvSpPr>
        <xdr:cNvPr id="489" name="楕円 488"/>
        <xdr:cNvSpPr/>
      </xdr:nvSpPr>
      <xdr:spPr>
        <a:xfrm>
          <a:off x="8699500" y="165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142136</xdr:rowOff>
    </xdr:from>
    <xdr:ext cx="534377" cy="259045"/>
    <xdr:sp macro="" textlink="">
      <xdr:nvSpPr>
        <xdr:cNvPr id="490" name="テキスト ボックス 489"/>
        <xdr:cNvSpPr txBox="1"/>
      </xdr:nvSpPr>
      <xdr:spPr>
        <a:xfrm>
          <a:off x="8483111" y="166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26054</xdr:rowOff>
    </xdr:from>
    <xdr:to>
      <xdr:col>41</xdr:col>
      <xdr:colOff>101600</xdr:colOff>
      <xdr:row>95</xdr:row>
      <xdr:rowOff>127654</xdr:rowOff>
    </xdr:to>
    <xdr:sp macro="" textlink="">
      <xdr:nvSpPr>
        <xdr:cNvPr id="491" name="楕円 490"/>
        <xdr:cNvSpPr/>
      </xdr:nvSpPr>
      <xdr:spPr>
        <a:xfrm>
          <a:off x="7810500" y="163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144181</xdr:rowOff>
    </xdr:from>
    <xdr:ext cx="534377" cy="259045"/>
    <xdr:sp macro="" textlink="">
      <xdr:nvSpPr>
        <xdr:cNvPr id="492" name="テキスト ボックス 491"/>
        <xdr:cNvSpPr txBox="1"/>
      </xdr:nvSpPr>
      <xdr:spPr>
        <a:xfrm>
          <a:off x="7594111" y="160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105854</xdr:rowOff>
    </xdr:from>
    <xdr:to>
      <xdr:col>36</xdr:col>
      <xdr:colOff>165100</xdr:colOff>
      <xdr:row>96</xdr:row>
      <xdr:rowOff>36004</xdr:rowOff>
    </xdr:to>
    <xdr:sp macro="" textlink="">
      <xdr:nvSpPr>
        <xdr:cNvPr id="493" name="楕円 492"/>
        <xdr:cNvSpPr/>
      </xdr:nvSpPr>
      <xdr:spPr>
        <a:xfrm>
          <a:off x="6921500" y="163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52531</xdr:rowOff>
    </xdr:from>
    <xdr:ext cx="534377" cy="259045"/>
    <xdr:sp macro="" textlink="">
      <xdr:nvSpPr>
        <xdr:cNvPr id="494" name="テキスト ボックス 493"/>
        <xdr:cNvSpPr txBox="1"/>
      </xdr:nvSpPr>
      <xdr:spPr>
        <a:xfrm>
          <a:off x="6705111" y="161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92551</xdr:rowOff>
    </xdr:from>
    <xdr:to>
      <xdr:col>85</xdr:col>
      <xdr:colOff>127000</xdr:colOff>
      <xdr:row>36</xdr:row>
      <xdr:rowOff>47517</xdr:rowOff>
    </xdr:to>
    <xdr:cxnSp macro="">
      <xdr:nvCxnSpPr>
        <xdr:cNvPr id="520" name="直線コネクタ 519"/>
        <xdr:cNvCxnSpPr/>
      </xdr:nvCxnSpPr>
      <xdr:spPr>
        <a:xfrm>
          <a:off x="15481300" y="6093301"/>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92551</xdr:rowOff>
    </xdr:from>
    <xdr:to>
      <xdr:col>81</xdr:col>
      <xdr:colOff>50800</xdr:colOff>
      <xdr:row>36</xdr:row>
      <xdr:rowOff>98038</xdr:rowOff>
    </xdr:to>
    <xdr:cxnSp macro="">
      <xdr:nvCxnSpPr>
        <xdr:cNvPr id="523" name="直線コネクタ 522"/>
        <xdr:cNvCxnSpPr/>
      </xdr:nvCxnSpPr>
      <xdr:spPr>
        <a:xfrm flipV="1">
          <a:off x="14592300" y="6093301"/>
          <a:ext cx="8890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77635</xdr:rowOff>
    </xdr:from>
    <xdr:to>
      <xdr:col>76</xdr:col>
      <xdr:colOff>114300</xdr:colOff>
      <xdr:row>36</xdr:row>
      <xdr:rowOff>98038</xdr:rowOff>
    </xdr:to>
    <xdr:cxnSp macro="">
      <xdr:nvCxnSpPr>
        <xdr:cNvPr id="526" name="直線コネクタ 525"/>
        <xdr:cNvCxnSpPr/>
      </xdr:nvCxnSpPr>
      <xdr:spPr>
        <a:xfrm>
          <a:off x="13703300" y="6249835"/>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162960</xdr:rowOff>
    </xdr:from>
    <xdr:to>
      <xdr:col>71</xdr:col>
      <xdr:colOff>177800</xdr:colOff>
      <xdr:row>36</xdr:row>
      <xdr:rowOff>77635</xdr:rowOff>
    </xdr:to>
    <xdr:cxnSp macro="">
      <xdr:nvCxnSpPr>
        <xdr:cNvPr id="529" name="直線コネクタ 528"/>
        <xdr:cNvCxnSpPr/>
      </xdr:nvCxnSpPr>
      <xdr:spPr>
        <a:xfrm>
          <a:off x="12814300" y="6163710"/>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168167</xdr:rowOff>
    </xdr:from>
    <xdr:to>
      <xdr:col>85</xdr:col>
      <xdr:colOff>177800</xdr:colOff>
      <xdr:row>36</xdr:row>
      <xdr:rowOff>98317</xdr:rowOff>
    </xdr:to>
    <xdr:sp macro="" textlink="">
      <xdr:nvSpPr>
        <xdr:cNvPr id="539" name="楕円 538"/>
        <xdr:cNvSpPr/>
      </xdr:nvSpPr>
      <xdr:spPr>
        <a:xfrm>
          <a:off x="16268700" y="61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146594</xdr:rowOff>
    </xdr:from>
    <xdr:ext cx="534377" cy="259045"/>
    <xdr:sp macro="" textlink="">
      <xdr:nvSpPr>
        <xdr:cNvPr id="540" name="消防費該当値テキスト"/>
        <xdr:cNvSpPr txBox="1"/>
      </xdr:nvSpPr>
      <xdr:spPr>
        <a:xfrm>
          <a:off x="16370300" y="61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41751</xdr:rowOff>
    </xdr:from>
    <xdr:to>
      <xdr:col>81</xdr:col>
      <xdr:colOff>101600</xdr:colOff>
      <xdr:row>35</xdr:row>
      <xdr:rowOff>143351</xdr:rowOff>
    </xdr:to>
    <xdr:sp macro="" textlink="">
      <xdr:nvSpPr>
        <xdr:cNvPr id="541" name="楕円 540"/>
        <xdr:cNvSpPr/>
      </xdr:nvSpPr>
      <xdr:spPr>
        <a:xfrm>
          <a:off x="15430500" y="60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159878</xdr:rowOff>
    </xdr:from>
    <xdr:ext cx="534377" cy="259045"/>
    <xdr:sp macro="" textlink="">
      <xdr:nvSpPr>
        <xdr:cNvPr id="542" name="テキスト ボックス 541"/>
        <xdr:cNvSpPr txBox="1"/>
      </xdr:nvSpPr>
      <xdr:spPr>
        <a:xfrm>
          <a:off x="15214111" y="58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47238</xdr:rowOff>
    </xdr:from>
    <xdr:to>
      <xdr:col>76</xdr:col>
      <xdr:colOff>165100</xdr:colOff>
      <xdr:row>36</xdr:row>
      <xdr:rowOff>148838</xdr:rowOff>
    </xdr:to>
    <xdr:sp macro="" textlink="">
      <xdr:nvSpPr>
        <xdr:cNvPr id="543" name="楕円 542"/>
        <xdr:cNvSpPr/>
      </xdr:nvSpPr>
      <xdr:spPr>
        <a:xfrm>
          <a:off x="14541500" y="62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139965</xdr:rowOff>
    </xdr:from>
    <xdr:ext cx="534377" cy="259045"/>
    <xdr:sp macro="" textlink="">
      <xdr:nvSpPr>
        <xdr:cNvPr id="544" name="テキスト ボックス 543"/>
        <xdr:cNvSpPr txBox="1"/>
      </xdr:nvSpPr>
      <xdr:spPr>
        <a:xfrm>
          <a:off x="14325111" y="63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26835</xdr:rowOff>
    </xdr:from>
    <xdr:to>
      <xdr:col>72</xdr:col>
      <xdr:colOff>38100</xdr:colOff>
      <xdr:row>36</xdr:row>
      <xdr:rowOff>128435</xdr:rowOff>
    </xdr:to>
    <xdr:sp macro="" textlink="">
      <xdr:nvSpPr>
        <xdr:cNvPr id="545" name="楕円 544"/>
        <xdr:cNvSpPr/>
      </xdr:nvSpPr>
      <xdr:spPr>
        <a:xfrm>
          <a:off x="13652500" y="61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119562</xdr:rowOff>
    </xdr:from>
    <xdr:ext cx="534377" cy="259045"/>
    <xdr:sp macro="" textlink="">
      <xdr:nvSpPr>
        <xdr:cNvPr id="546" name="テキスト ボックス 545"/>
        <xdr:cNvSpPr txBox="1"/>
      </xdr:nvSpPr>
      <xdr:spPr>
        <a:xfrm>
          <a:off x="13436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112160</xdr:rowOff>
    </xdr:from>
    <xdr:to>
      <xdr:col>67</xdr:col>
      <xdr:colOff>101600</xdr:colOff>
      <xdr:row>36</xdr:row>
      <xdr:rowOff>42310</xdr:rowOff>
    </xdr:to>
    <xdr:sp macro="" textlink="">
      <xdr:nvSpPr>
        <xdr:cNvPr id="547" name="楕円 546"/>
        <xdr:cNvSpPr/>
      </xdr:nvSpPr>
      <xdr:spPr>
        <a:xfrm>
          <a:off x="12763500" y="61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58837</xdr:rowOff>
    </xdr:from>
    <xdr:ext cx="534377" cy="259045"/>
    <xdr:sp macro="" textlink="">
      <xdr:nvSpPr>
        <xdr:cNvPr id="548" name="テキスト ボックス 547"/>
        <xdr:cNvSpPr txBox="1"/>
      </xdr:nvSpPr>
      <xdr:spPr>
        <a:xfrm>
          <a:off x="12547111" y="58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12586</xdr:rowOff>
    </xdr:from>
    <xdr:to>
      <xdr:col>85</xdr:col>
      <xdr:colOff>127000</xdr:colOff>
      <xdr:row>58</xdr:row>
      <xdr:rowOff>37364</xdr:rowOff>
    </xdr:to>
    <xdr:cxnSp macro="">
      <xdr:nvCxnSpPr>
        <xdr:cNvPr id="578" name="直線コネクタ 577"/>
        <xdr:cNvCxnSpPr/>
      </xdr:nvCxnSpPr>
      <xdr:spPr>
        <a:xfrm flipV="1">
          <a:off x="15481300" y="9956686"/>
          <a:ext cx="8382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98222</xdr:rowOff>
    </xdr:from>
    <xdr:to>
      <xdr:col>81</xdr:col>
      <xdr:colOff>50800</xdr:colOff>
      <xdr:row>58</xdr:row>
      <xdr:rowOff>37364</xdr:rowOff>
    </xdr:to>
    <xdr:cxnSp macro="">
      <xdr:nvCxnSpPr>
        <xdr:cNvPr id="581" name="直線コネクタ 580"/>
        <xdr:cNvCxnSpPr/>
      </xdr:nvCxnSpPr>
      <xdr:spPr>
        <a:xfrm>
          <a:off x="14592300" y="9870872"/>
          <a:ext cx="889000" cy="1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19190</xdr:rowOff>
    </xdr:from>
    <xdr:to>
      <xdr:col>76</xdr:col>
      <xdr:colOff>114300</xdr:colOff>
      <xdr:row>57</xdr:row>
      <xdr:rowOff>98222</xdr:rowOff>
    </xdr:to>
    <xdr:cxnSp macro="">
      <xdr:nvCxnSpPr>
        <xdr:cNvPr id="584" name="直線コネクタ 583"/>
        <xdr:cNvCxnSpPr/>
      </xdr:nvCxnSpPr>
      <xdr:spPr>
        <a:xfrm>
          <a:off x="13703300" y="9791840"/>
          <a:ext cx="8890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19190</xdr:rowOff>
    </xdr:from>
    <xdr:to>
      <xdr:col>71</xdr:col>
      <xdr:colOff>177800</xdr:colOff>
      <xdr:row>57</xdr:row>
      <xdr:rowOff>47079</xdr:rowOff>
    </xdr:to>
    <xdr:cxnSp macro="">
      <xdr:nvCxnSpPr>
        <xdr:cNvPr id="587" name="直線コネクタ 586"/>
        <xdr:cNvCxnSpPr/>
      </xdr:nvCxnSpPr>
      <xdr:spPr>
        <a:xfrm flipV="1">
          <a:off x="12814300" y="979184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133236</xdr:rowOff>
    </xdr:from>
    <xdr:to>
      <xdr:col>85</xdr:col>
      <xdr:colOff>177800</xdr:colOff>
      <xdr:row>58</xdr:row>
      <xdr:rowOff>63386</xdr:rowOff>
    </xdr:to>
    <xdr:sp macro="" textlink="">
      <xdr:nvSpPr>
        <xdr:cNvPr id="597" name="楕円 596"/>
        <xdr:cNvSpPr/>
      </xdr:nvSpPr>
      <xdr:spPr>
        <a:xfrm>
          <a:off x="16268700" y="99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111663</xdr:rowOff>
    </xdr:from>
    <xdr:ext cx="534377" cy="259045"/>
    <xdr:sp macro="" textlink="">
      <xdr:nvSpPr>
        <xdr:cNvPr id="598" name="教育費該当値テキスト"/>
        <xdr:cNvSpPr txBox="1"/>
      </xdr:nvSpPr>
      <xdr:spPr>
        <a:xfrm>
          <a:off x="16370300" y="9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158014</xdr:rowOff>
    </xdr:from>
    <xdr:to>
      <xdr:col>81</xdr:col>
      <xdr:colOff>101600</xdr:colOff>
      <xdr:row>58</xdr:row>
      <xdr:rowOff>88164</xdr:rowOff>
    </xdr:to>
    <xdr:sp macro="" textlink="">
      <xdr:nvSpPr>
        <xdr:cNvPr id="599" name="楕円 598"/>
        <xdr:cNvSpPr/>
      </xdr:nvSpPr>
      <xdr:spPr>
        <a:xfrm>
          <a:off x="15430500" y="9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79291</xdr:rowOff>
    </xdr:from>
    <xdr:ext cx="534377" cy="259045"/>
    <xdr:sp macro="" textlink="">
      <xdr:nvSpPr>
        <xdr:cNvPr id="600" name="テキスト ボックス 599"/>
        <xdr:cNvSpPr txBox="1"/>
      </xdr:nvSpPr>
      <xdr:spPr>
        <a:xfrm>
          <a:off x="15214111" y="100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47422</xdr:rowOff>
    </xdr:from>
    <xdr:to>
      <xdr:col>76</xdr:col>
      <xdr:colOff>165100</xdr:colOff>
      <xdr:row>57</xdr:row>
      <xdr:rowOff>149022</xdr:rowOff>
    </xdr:to>
    <xdr:sp macro="" textlink="">
      <xdr:nvSpPr>
        <xdr:cNvPr id="601" name="楕円 600"/>
        <xdr:cNvSpPr/>
      </xdr:nvSpPr>
      <xdr:spPr>
        <a:xfrm>
          <a:off x="14541500" y="98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140149</xdr:rowOff>
    </xdr:from>
    <xdr:ext cx="534377" cy="259045"/>
    <xdr:sp macro="" textlink="">
      <xdr:nvSpPr>
        <xdr:cNvPr id="602" name="テキスト ボックス 601"/>
        <xdr:cNvSpPr txBox="1"/>
      </xdr:nvSpPr>
      <xdr:spPr>
        <a:xfrm>
          <a:off x="14325111" y="99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139840</xdr:rowOff>
    </xdr:from>
    <xdr:to>
      <xdr:col>72</xdr:col>
      <xdr:colOff>38100</xdr:colOff>
      <xdr:row>57</xdr:row>
      <xdr:rowOff>69990</xdr:rowOff>
    </xdr:to>
    <xdr:sp macro="" textlink="">
      <xdr:nvSpPr>
        <xdr:cNvPr id="603" name="楕円 602"/>
        <xdr:cNvSpPr/>
      </xdr:nvSpPr>
      <xdr:spPr>
        <a:xfrm>
          <a:off x="136525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86517</xdr:rowOff>
    </xdr:from>
    <xdr:ext cx="534377" cy="259045"/>
    <xdr:sp macro="" textlink="">
      <xdr:nvSpPr>
        <xdr:cNvPr id="604" name="テキスト ボックス 603"/>
        <xdr:cNvSpPr txBox="1"/>
      </xdr:nvSpPr>
      <xdr:spPr>
        <a:xfrm>
          <a:off x="13436111" y="95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167729</xdr:rowOff>
    </xdr:from>
    <xdr:to>
      <xdr:col>67</xdr:col>
      <xdr:colOff>101600</xdr:colOff>
      <xdr:row>57</xdr:row>
      <xdr:rowOff>97879</xdr:rowOff>
    </xdr:to>
    <xdr:sp macro="" textlink="">
      <xdr:nvSpPr>
        <xdr:cNvPr id="605" name="楕円 604"/>
        <xdr:cNvSpPr/>
      </xdr:nvSpPr>
      <xdr:spPr>
        <a:xfrm>
          <a:off x="12763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114406</xdr:rowOff>
    </xdr:from>
    <xdr:ext cx="534377" cy="259045"/>
    <xdr:sp macro="" textlink="">
      <xdr:nvSpPr>
        <xdr:cNvPr id="606" name="テキスト ボックス 605"/>
        <xdr:cNvSpPr txBox="1"/>
      </xdr:nvSpPr>
      <xdr:spPr>
        <a:xfrm>
          <a:off x="12547111" y="9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48237</xdr:rowOff>
    </xdr:from>
    <xdr:to>
      <xdr:col>85</xdr:col>
      <xdr:colOff>127000</xdr:colOff>
      <xdr:row>78</xdr:row>
      <xdr:rowOff>78459</xdr:rowOff>
    </xdr:to>
    <xdr:cxnSp macro="">
      <xdr:nvCxnSpPr>
        <xdr:cNvPr id="633" name="直線コネクタ 632"/>
        <xdr:cNvCxnSpPr/>
      </xdr:nvCxnSpPr>
      <xdr:spPr>
        <a:xfrm>
          <a:off x="15481300" y="13421337"/>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48237</xdr:rowOff>
    </xdr:from>
    <xdr:to>
      <xdr:col>81</xdr:col>
      <xdr:colOff>50800</xdr:colOff>
      <xdr:row>78</xdr:row>
      <xdr:rowOff>53792</xdr:rowOff>
    </xdr:to>
    <xdr:cxnSp macro="">
      <xdr:nvCxnSpPr>
        <xdr:cNvPr id="636" name="直線コネクタ 635"/>
        <xdr:cNvCxnSpPr/>
      </xdr:nvCxnSpPr>
      <xdr:spPr>
        <a:xfrm flipV="1">
          <a:off x="14592300" y="13421337"/>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53792</xdr:rowOff>
    </xdr:from>
    <xdr:to>
      <xdr:col>76</xdr:col>
      <xdr:colOff>114300</xdr:colOff>
      <xdr:row>78</xdr:row>
      <xdr:rowOff>83601</xdr:rowOff>
    </xdr:to>
    <xdr:cxnSp macro="">
      <xdr:nvCxnSpPr>
        <xdr:cNvPr id="639" name="直線コネクタ 638"/>
        <xdr:cNvCxnSpPr/>
      </xdr:nvCxnSpPr>
      <xdr:spPr>
        <a:xfrm flipV="1">
          <a:off x="13703300" y="1342689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74983</xdr:rowOff>
    </xdr:from>
    <xdr:to>
      <xdr:col>71</xdr:col>
      <xdr:colOff>177800</xdr:colOff>
      <xdr:row>78</xdr:row>
      <xdr:rowOff>83601</xdr:rowOff>
    </xdr:to>
    <xdr:cxnSp macro="">
      <xdr:nvCxnSpPr>
        <xdr:cNvPr id="642" name="直線コネクタ 641"/>
        <xdr:cNvCxnSpPr/>
      </xdr:nvCxnSpPr>
      <xdr:spPr>
        <a:xfrm>
          <a:off x="12814300" y="1344808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27659</xdr:rowOff>
    </xdr:from>
    <xdr:to>
      <xdr:col>85</xdr:col>
      <xdr:colOff>177800</xdr:colOff>
      <xdr:row>78</xdr:row>
      <xdr:rowOff>129259</xdr:rowOff>
    </xdr:to>
    <xdr:sp macro="" textlink="">
      <xdr:nvSpPr>
        <xdr:cNvPr id="652" name="楕円 651"/>
        <xdr:cNvSpPr/>
      </xdr:nvSpPr>
      <xdr:spPr>
        <a:xfrm>
          <a:off x="162687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158486</xdr:rowOff>
    </xdr:from>
    <xdr:ext cx="469744" cy="259045"/>
    <xdr:sp macro="" textlink="">
      <xdr:nvSpPr>
        <xdr:cNvPr id="653" name="災害復旧費該当値テキスト"/>
        <xdr:cNvSpPr txBox="1"/>
      </xdr:nvSpPr>
      <xdr:spPr>
        <a:xfrm>
          <a:off x="16370300" y="131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168887</xdr:rowOff>
    </xdr:from>
    <xdr:to>
      <xdr:col>81</xdr:col>
      <xdr:colOff>101600</xdr:colOff>
      <xdr:row>78</xdr:row>
      <xdr:rowOff>99037</xdr:rowOff>
    </xdr:to>
    <xdr:sp macro="" textlink="">
      <xdr:nvSpPr>
        <xdr:cNvPr id="654" name="楕円 653"/>
        <xdr:cNvSpPr/>
      </xdr:nvSpPr>
      <xdr:spPr>
        <a:xfrm>
          <a:off x="15430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115564</xdr:rowOff>
    </xdr:from>
    <xdr:ext cx="469744" cy="259045"/>
    <xdr:sp macro="" textlink="">
      <xdr:nvSpPr>
        <xdr:cNvPr id="655" name="テキスト ボックス 654"/>
        <xdr:cNvSpPr txBox="1"/>
      </xdr:nvSpPr>
      <xdr:spPr>
        <a:xfrm>
          <a:off x="15246428" y="1314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2992</xdr:rowOff>
    </xdr:from>
    <xdr:to>
      <xdr:col>76</xdr:col>
      <xdr:colOff>165100</xdr:colOff>
      <xdr:row>78</xdr:row>
      <xdr:rowOff>104592</xdr:rowOff>
    </xdr:to>
    <xdr:sp macro="" textlink="">
      <xdr:nvSpPr>
        <xdr:cNvPr id="656" name="楕円 655"/>
        <xdr:cNvSpPr/>
      </xdr:nvSpPr>
      <xdr:spPr>
        <a:xfrm>
          <a:off x="14541500" y="13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95719</xdr:rowOff>
    </xdr:from>
    <xdr:ext cx="469744" cy="259045"/>
    <xdr:sp macro="" textlink="">
      <xdr:nvSpPr>
        <xdr:cNvPr id="657" name="テキスト ボックス 656"/>
        <xdr:cNvSpPr txBox="1"/>
      </xdr:nvSpPr>
      <xdr:spPr>
        <a:xfrm>
          <a:off x="14357428" y="134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32801</xdr:rowOff>
    </xdr:from>
    <xdr:to>
      <xdr:col>72</xdr:col>
      <xdr:colOff>38100</xdr:colOff>
      <xdr:row>78</xdr:row>
      <xdr:rowOff>134401</xdr:rowOff>
    </xdr:to>
    <xdr:sp macro="" textlink="">
      <xdr:nvSpPr>
        <xdr:cNvPr id="658" name="楕円 657"/>
        <xdr:cNvSpPr/>
      </xdr:nvSpPr>
      <xdr:spPr>
        <a:xfrm>
          <a:off x="13652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125528</xdr:rowOff>
    </xdr:from>
    <xdr:ext cx="469744" cy="259045"/>
    <xdr:sp macro="" textlink="">
      <xdr:nvSpPr>
        <xdr:cNvPr id="659" name="テキスト ボックス 658"/>
        <xdr:cNvSpPr txBox="1"/>
      </xdr:nvSpPr>
      <xdr:spPr>
        <a:xfrm>
          <a:off x="13468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24183</xdr:rowOff>
    </xdr:from>
    <xdr:to>
      <xdr:col>67</xdr:col>
      <xdr:colOff>101600</xdr:colOff>
      <xdr:row>78</xdr:row>
      <xdr:rowOff>125783</xdr:rowOff>
    </xdr:to>
    <xdr:sp macro="" textlink="">
      <xdr:nvSpPr>
        <xdr:cNvPr id="660" name="楕円 659"/>
        <xdr:cNvSpPr/>
      </xdr:nvSpPr>
      <xdr:spPr>
        <a:xfrm>
          <a:off x="12763500" y="133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142310</xdr:rowOff>
    </xdr:from>
    <xdr:ext cx="469744" cy="259045"/>
    <xdr:sp macro="" textlink="">
      <xdr:nvSpPr>
        <xdr:cNvPr id="661" name="テキスト ボックス 660"/>
        <xdr:cNvSpPr txBox="1"/>
      </xdr:nvSpPr>
      <xdr:spPr>
        <a:xfrm>
          <a:off x="12579428" y="1317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137218</xdr:rowOff>
    </xdr:from>
    <xdr:to>
      <xdr:col>85</xdr:col>
      <xdr:colOff>127000</xdr:colOff>
      <xdr:row>93</xdr:row>
      <xdr:rowOff>153203</xdr:rowOff>
    </xdr:to>
    <xdr:cxnSp macro="">
      <xdr:nvCxnSpPr>
        <xdr:cNvPr id="692" name="直線コネクタ 691"/>
        <xdr:cNvCxnSpPr/>
      </xdr:nvCxnSpPr>
      <xdr:spPr>
        <a:xfrm flipV="1">
          <a:off x="15481300" y="16082068"/>
          <a:ext cx="8382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57682</xdr:rowOff>
    </xdr:from>
    <xdr:to>
      <xdr:col>81</xdr:col>
      <xdr:colOff>50800</xdr:colOff>
      <xdr:row>93</xdr:row>
      <xdr:rowOff>153203</xdr:rowOff>
    </xdr:to>
    <xdr:cxnSp macro="">
      <xdr:nvCxnSpPr>
        <xdr:cNvPr id="695" name="直線コネクタ 694"/>
        <xdr:cNvCxnSpPr/>
      </xdr:nvCxnSpPr>
      <xdr:spPr>
        <a:xfrm>
          <a:off x="14592300" y="16002532"/>
          <a:ext cx="8890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57682</xdr:rowOff>
    </xdr:from>
    <xdr:to>
      <xdr:col>76</xdr:col>
      <xdr:colOff>114300</xdr:colOff>
      <xdr:row>94</xdr:row>
      <xdr:rowOff>40667</xdr:rowOff>
    </xdr:to>
    <xdr:cxnSp macro="">
      <xdr:nvCxnSpPr>
        <xdr:cNvPr id="698" name="直線コネクタ 697"/>
        <xdr:cNvCxnSpPr/>
      </xdr:nvCxnSpPr>
      <xdr:spPr>
        <a:xfrm flipV="1">
          <a:off x="13703300" y="16002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160634</xdr:rowOff>
    </xdr:from>
    <xdr:to>
      <xdr:col>71</xdr:col>
      <xdr:colOff>177800</xdr:colOff>
      <xdr:row>94</xdr:row>
      <xdr:rowOff>40667</xdr:rowOff>
    </xdr:to>
    <xdr:cxnSp macro="">
      <xdr:nvCxnSpPr>
        <xdr:cNvPr id="701" name="直線コネクタ 700"/>
        <xdr:cNvCxnSpPr/>
      </xdr:nvCxnSpPr>
      <xdr:spPr>
        <a:xfrm>
          <a:off x="12814300" y="15934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86418</xdr:rowOff>
    </xdr:from>
    <xdr:to>
      <xdr:col>85</xdr:col>
      <xdr:colOff>177800</xdr:colOff>
      <xdr:row>94</xdr:row>
      <xdr:rowOff>16568</xdr:rowOff>
    </xdr:to>
    <xdr:sp macro="" textlink="">
      <xdr:nvSpPr>
        <xdr:cNvPr id="711" name="楕円 710"/>
        <xdr:cNvSpPr/>
      </xdr:nvSpPr>
      <xdr:spPr>
        <a:xfrm>
          <a:off x="16268700" y="160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109295</xdr:rowOff>
    </xdr:from>
    <xdr:ext cx="534377" cy="259045"/>
    <xdr:sp macro="" textlink="">
      <xdr:nvSpPr>
        <xdr:cNvPr id="712" name="公債費該当値テキスト"/>
        <xdr:cNvSpPr txBox="1"/>
      </xdr:nvSpPr>
      <xdr:spPr>
        <a:xfrm>
          <a:off x="16370300" y="158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102403</xdr:rowOff>
    </xdr:from>
    <xdr:to>
      <xdr:col>81</xdr:col>
      <xdr:colOff>101600</xdr:colOff>
      <xdr:row>94</xdr:row>
      <xdr:rowOff>32553</xdr:rowOff>
    </xdr:to>
    <xdr:sp macro="" textlink="">
      <xdr:nvSpPr>
        <xdr:cNvPr id="713" name="楕円 712"/>
        <xdr:cNvSpPr/>
      </xdr:nvSpPr>
      <xdr:spPr>
        <a:xfrm>
          <a:off x="15430500" y="16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49080</xdr:rowOff>
    </xdr:from>
    <xdr:ext cx="534377" cy="259045"/>
    <xdr:sp macro="" textlink="">
      <xdr:nvSpPr>
        <xdr:cNvPr id="714" name="テキスト ボックス 713"/>
        <xdr:cNvSpPr txBox="1"/>
      </xdr:nvSpPr>
      <xdr:spPr>
        <a:xfrm>
          <a:off x="15214111" y="158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6882</xdr:rowOff>
    </xdr:from>
    <xdr:to>
      <xdr:col>76</xdr:col>
      <xdr:colOff>165100</xdr:colOff>
      <xdr:row>93</xdr:row>
      <xdr:rowOff>108482</xdr:rowOff>
    </xdr:to>
    <xdr:sp macro="" textlink="">
      <xdr:nvSpPr>
        <xdr:cNvPr id="715" name="楕円 714"/>
        <xdr:cNvSpPr/>
      </xdr:nvSpPr>
      <xdr:spPr>
        <a:xfrm>
          <a:off x="14541500" y="15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125009</xdr:rowOff>
    </xdr:from>
    <xdr:ext cx="534377" cy="259045"/>
    <xdr:sp macro="" textlink="">
      <xdr:nvSpPr>
        <xdr:cNvPr id="716" name="テキスト ボックス 715"/>
        <xdr:cNvSpPr txBox="1"/>
      </xdr:nvSpPr>
      <xdr:spPr>
        <a:xfrm>
          <a:off x="14325111" y="15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161317</xdr:rowOff>
    </xdr:from>
    <xdr:to>
      <xdr:col>72</xdr:col>
      <xdr:colOff>38100</xdr:colOff>
      <xdr:row>94</xdr:row>
      <xdr:rowOff>91467</xdr:rowOff>
    </xdr:to>
    <xdr:sp macro="" textlink="">
      <xdr:nvSpPr>
        <xdr:cNvPr id="717" name="楕円 716"/>
        <xdr:cNvSpPr/>
      </xdr:nvSpPr>
      <xdr:spPr>
        <a:xfrm>
          <a:off x="13652500" y="16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107994</xdr:rowOff>
    </xdr:from>
    <xdr:ext cx="534377" cy="259045"/>
    <xdr:sp macro="" textlink="">
      <xdr:nvSpPr>
        <xdr:cNvPr id="718" name="テキスト ボックス 717"/>
        <xdr:cNvSpPr txBox="1"/>
      </xdr:nvSpPr>
      <xdr:spPr>
        <a:xfrm>
          <a:off x="13436111" y="158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109834</xdr:rowOff>
    </xdr:from>
    <xdr:to>
      <xdr:col>67</xdr:col>
      <xdr:colOff>101600</xdr:colOff>
      <xdr:row>93</xdr:row>
      <xdr:rowOff>39984</xdr:rowOff>
    </xdr:to>
    <xdr:sp macro="" textlink="">
      <xdr:nvSpPr>
        <xdr:cNvPr id="719" name="楕円 718"/>
        <xdr:cNvSpPr/>
      </xdr:nvSpPr>
      <xdr:spPr>
        <a:xfrm>
          <a:off x="127635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56511</xdr:rowOff>
    </xdr:from>
    <xdr:ext cx="534377" cy="259045"/>
    <xdr:sp macro="" textlink="">
      <xdr:nvSpPr>
        <xdr:cNvPr id="720" name="テキスト ボックス 719"/>
        <xdr:cNvSpPr txBox="1"/>
      </xdr:nvSpPr>
      <xdr:spPr>
        <a:xfrm>
          <a:off x="12547111" y="156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７７，６８２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６，９８８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高度無線環境整備推進事業の実施やふるさと納税推進事業の規模の拡大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が主な要因である。民生費は全体の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１８３，８１５円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１人当たり１６，２１４円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これは、平成２７年度途中から開始したこども医療費無料化拡大分による影響、近年の障がい者福祉サービス事業費や児童発達支援事業費が増加していることなどが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一方で、子育て世帯臨時特別給付金事業の終了により、前年度と比較し８，９３９円の減となっている。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４７，７５９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５，１０７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地域医療再生基金への積立金やクリーンセンター整備事業の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実施が主な要因となっている。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１７，５８３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３，２１４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営業時間短縮等協力金事業や飲食店等経営維持応援金事業が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４６，００９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１，９５１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川之江体育館の更新や寒川グラウンド整備事業の実施が増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今後、各施設の更新や維持管理に係る費用が嵩んでくることが見込まれるため、公共施設等総合管理計画や個別施設計画に基づく事業の取捨選択により、事業の精査を厳にすることで事業費の減少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合併に伴う一部事務組合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の正規雇用等による人件費の大幅な増加や合併前の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土居総合体育館建設など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大型事業による公債費の増加によって、平成１８年度の経常収支比率は９６．４％と硬直した財政状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況であった。定員適正化計画による職員削減や補助金の見直し、補償金免除繰上償還の積極的な活用等の行財政改革により平成２０年度以降は経常収支比率も改善されてきている。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実質収支は、平成２０年度以降は黒字決算が続いている。事務事業の見直し・施設の統廃合など歳出の合理化等行政改革を推進し、引き続き健全な財政運営に努める。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臨時財政対策債や地方特例交付金など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工業用水道事業会計については、企業債の繰上償還等に伴う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企業債残高の減少による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支払利息の減等により純利益が増加し安定した経営が行えている。今後増加する施設等の耐震や更新工事に備え、引き続き持続的な経営の健全化に努めることとしている。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その他一般会計等の会計は黒字を達成しているが、使用料等の適正な負担額への見直しや事務事業の再点検等、歳入歳出両面から質を高める取り組みを通じ健全な財政運営に努めることとしている。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Q2" sqref="Q2"/>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45352869</v>
      </c>
      <c r="BO4" s="449"/>
      <c r="BP4" s="449"/>
      <c r="BQ4" s="449"/>
      <c r="BR4" s="449"/>
      <c r="BS4" s="449"/>
      <c r="BT4" s="449"/>
      <c r="BU4" s="450"/>
      <c r="BV4" s="448">
        <v>46740340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13.5</v>
      </c>
      <c r="CU4" s="589"/>
      <c r="CV4" s="589"/>
      <c r="CW4" s="589"/>
      <c r="CX4" s="589"/>
      <c r="CY4" s="589"/>
      <c r="CZ4" s="589"/>
      <c r="DA4" s="590"/>
      <c r="DB4" s="588">
        <v>16.100000000000001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41768726</v>
      </c>
      <c r="BO5" s="420"/>
      <c r="BP5" s="420"/>
      <c r="BQ5" s="420"/>
      <c r="BR5" s="420"/>
      <c r="BS5" s="420"/>
      <c r="BT5" s="420"/>
      <c r="BU5" s="421"/>
      <c r="BV5" s="419">
        <v>42211058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87.4</v>
      </c>
      <c r="CU5" s="417"/>
      <c r="CV5" s="417"/>
      <c r="CW5" s="417"/>
      <c r="CX5" s="417"/>
      <c r="CY5" s="417"/>
      <c r="CZ5" s="417"/>
      <c r="DA5" s="418"/>
      <c r="DB5" s="416">
        <v>82.3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3584143</v>
      </c>
      <c r="BO6" s="420"/>
      <c r="BP6" s="420"/>
      <c r="BQ6" s="420"/>
      <c r="BR6" s="420"/>
      <c r="BS6" s="420"/>
      <c r="BT6" s="420"/>
      <c r="BU6" s="421"/>
      <c r="BV6" s="419">
        <v>4529282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89.1</v>
      </c>
      <c r="CU6" s="563"/>
      <c r="CV6" s="563"/>
      <c r="CW6" s="563"/>
      <c r="CX6" s="563"/>
      <c r="CY6" s="563"/>
      <c r="CZ6" s="563"/>
      <c r="DA6" s="564"/>
      <c r="DB6" s="562">
        <v>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255351</v>
      </c>
      <c r="BO7" s="420"/>
      <c r="BP7" s="420"/>
      <c r="BQ7" s="420"/>
      <c r="BR7" s="420"/>
      <c r="BS7" s="420"/>
      <c r="BT7" s="420"/>
      <c r="BU7" s="421"/>
      <c r="BV7" s="419">
        <v>351228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24696224</v>
      </c>
      <c r="CU7" s="420"/>
      <c r="CV7" s="420"/>
      <c r="CW7" s="420"/>
      <c r="CX7" s="420"/>
      <c r="CY7" s="420"/>
      <c r="CZ7" s="420"/>
      <c r="DA7" s="421"/>
      <c r="DB7" s="419">
        <v>25912765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3328792</v>
      </c>
      <c r="BO8" s="420"/>
      <c r="BP8" s="420"/>
      <c r="BQ8" s="420"/>
      <c r="BR8" s="420"/>
      <c r="BS8" s="420"/>
      <c r="BT8" s="420"/>
      <c r="BU8" s="421"/>
      <c r="BV8" s="419">
        <v>4178054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0.72</v>
      </c>
      <c r="CU8" s="523"/>
      <c r="CV8" s="523"/>
      <c r="CW8" s="523"/>
      <c r="CX8" s="523"/>
      <c r="CY8" s="523"/>
      <c r="CZ8" s="523"/>
      <c r="DA8" s="524"/>
      <c r="DB8" s="522">
        <v>0.72</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82754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-849262</v>
      </c>
      <c r="BO9" s="420"/>
      <c r="BP9" s="420"/>
      <c r="BQ9" s="420"/>
      <c r="BR9" s="420"/>
      <c r="BS9" s="420"/>
      <c r="BT9" s="420"/>
      <c r="BU9" s="421"/>
      <c r="BV9" s="419">
        <v>954890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15.1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87413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112</v>
      </c>
      <c r="AV10" s="478"/>
      <c r="AW10" s="478"/>
      <c r="AX10" s="478"/>
      <c r="AY10" s="433" t="s">
        <v>123</v>
      </c>
      <c r="AZ10" s="434"/>
      <c r="BA10" s="434"/>
      <c r="BB10" s="434"/>
      <c r="BC10" s="434"/>
      <c r="BD10" s="434"/>
      <c r="BE10" s="434"/>
      <c r="BF10" s="434"/>
      <c r="BG10" s="434"/>
      <c r="BH10" s="434"/>
      <c r="BI10" s="434"/>
      <c r="BJ10" s="434"/>
      <c r="BK10" s="434"/>
      <c r="BL10" s="434"/>
      <c r="BM10" s="435"/>
      <c r="BN10" s="419">
        <v>277</v>
      </c>
      <c r="BO10" s="420"/>
      <c r="BP10" s="420"/>
      <c r="BQ10" s="420"/>
      <c r="BR10" s="420"/>
      <c r="BS10" s="420"/>
      <c r="BT10" s="420"/>
      <c r="BU10" s="421"/>
      <c r="BV10" s="419">
        <v>313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83426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82529</v>
      </c>
      <c r="S13" s="507"/>
      <c r="T13" s="507"/>
      <c r="U13" s="507"/>
      <c r="V13" s="508"/>
      <c r="W13" s="509" t="s">
        <v>141</v>
      </c>
      <c r="X13" s="405"/>
      <c r="Y13" s="405"/>
      <c r="Z13" s="405"/>
      <c r="AA13" s="405"/>
      <c r="AB13" s="406"/>
      <c r="AC13" s="372">
        <v>1371</v>
      </c>
      <c r="AD13" s="373"/>
      <c r="AE13" s="373"/>
      <c r="AF13" s="373"/>
      <c r="AG13" s="374"/>
      <c r="AH13" s="372">
        <v>1646</v>
      </c>
      <c r="AI13" s="373"/>
      <c r="AJ13" s="373"/>
      <c r="AK13" s="373"/>
      <c r="AL13" s="432"/>
      <c r="AM13" s="476" t="s">
        <v>142</v>
      </c>
      <c r="AN13" s="376"/>
      <c r="AO13" s="376"/>
      <c r="AP13" s="376"/>
      <c r="AQ13" s="376"/>
      <c r="AR13" s="376"/>
      <c r="AS13" s="376"/>
      <c r="AT13" s="377"/>
      <c r="AU13" s="477" t="s">
        <v>128</v>
      </c>
      <c r="AV13" s="478"/>
      <c r="AW13" s="478"/>
      <c r="AX13" s="478"/>
      <c r="AY13" s="433" t="s">
        <v>143</v>
      </c>
      <c r="AZ13" s="434"/>
      <c r="BA13" s="434"/>
      <c r="BB13" s="434"/>
      <c r="BC13" s="434"/>
      <c r="BD13" s="434"/>
      <c r="BE13" s="434"/>
      <c r="BF13" s="434"/>
      <c r="BG13" s="434"/>
      <c r="BH13" s="434"/>
      <c r="BI13" s="434"/>
      <c r="BJ13" s="434"/>
      <c r="BK13" s="434"/>
      <c r="BL13" s="434"/>
      <c r="BM13" s="435"/>
      <c r="BN13" s="419">
        <v>-848985</v>
      </c>
      <c r="BO13" s="420"/>
      <c r="BP13" s="420"/>
      <c r="BQ13" s="420"/>
      <c r="BR13" s="420"/>
      <c r="BS13" s="420"/>
      <c r="BT13" s="420"/>
      <c r="BU13" s="421"/>
      <c r="BV13" s="419">
        <v>955203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8.1999999999999993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84404</v>
      </c>
      <c r="S14" s="507"/>
      <c r="T14" s="507"/>
      <c r="U14" s="507"/>
      <c r="V14" s="508"/>
      <c r="W14" s="510"/>
      <c r="X14" s="408"/>
      <c r="Y14" s="408"/>
      <c r="Z14" s="408"/>
      <c r="AA14" s="408"/>
      <c r="AB14" s="409"/>
      <c r="AC14" s="499">
        <v>3.6</v>
      </c>
      <c r="AD14" s="500"/>
      <c r="AE14" s="500"/>
      <c r="AF14" s="500"/>
      <c r="AG14" s="501"/>
      <c r="AH14" s="499">
        <v>4.0999999999999996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59.1</v>
      </c>
      <c r="CU14" s="517"/>
      <c r="CV14" s="517"/>
      <c r="CW14" s="517"/>
      <c r="CX14" s="517"/>
      <c r="CY14" s="517"/>
      <c r="CZ14" s="517"/>
      <c r="DA14" s="518"/>
      <c r="DB14" s="516">
        <v>79.2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83621</v>
      </c>
      <c r="S15" s="507"/>
      <c r="T15" s="507"/>
      <c r="U15" s="507"/>
      <c r="V15" s="508"/>
      <c r="W15" s="509" t="s">
        <v>148</v>
      </c>
      <c r="X15" s="405"/>
      <c r="Y15" s="405"/>
      <c r="Z15" s="405"/>
      <c r="AA15" s="405"/>
      <c r="AB15" s="406"/>
      <c r="AC15" s="372">
        <v>14854</v>
      </c>
      <c r="AD15" s="373"/>
      <c r="AE15" s="373"/>
      <c r="AF15" s="373"/>
      <c r="AG15" s="374"/>
      <c r="AH15" s="372">
        <v>15739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14579879</v>
      </c>
      <c r="BO15" s="449"/>
      <c r="BP15" s="449"/>
      <c r="BQ15" s="449"/>
      <c r="BR15" s="449"/>
      <c r="BS15" s="449"/>
      <c r="BT15" s="449"/>
      <c r="BU15" s="450"/>
      <c r="BV15" s="448">
        <v>14013477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39.299999999999997</v>
      </c>
      <c r="AD16" s="500"/>
      <c r="AE16" s="500"/>
      <c r="AF16" s="500"/>
      <c r="AG16" s="501"/>
      <c r="AH16" s="499">
        <v>39.5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20090769</v>
      </c>
      <c r="BO16" s="420"/>
      <c r="BP16" s="420"/>
      <c r="BQ16" s="420"/>
      <c r="BR16" s="420"/>
      <c r="BS16" s="420"/>
      <c r="BT16" s="420"/>
      <c r="BU16" s="421"/>
      <c r="BV16" s="419">
        <v>20030198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21579</v>
      </c>
      <c r="AD17" s="373"/>
      <c r="AE17" s="373"/>
      <c r="AF17" s="373"/>
      <c r="AG17" s="374"/>
      <c r="AH17" s="372">
        <v>22438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18684735</v>
      </c>
      <c r="BO17" s="420"/>
      <c r="BP17" s="420"/>
      <c r="BQ17" s="420"/>
      <c r="BR17" s="420"/>
      <c r="BS17" s="420"/>
      <c r="BT17" s="420"/>
      <c r="BU17" s="421"/>
      <c r="BV17" s="419">
        <v>17939513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421.24</v>
      </c>
      <c r="M18" s="472"/>
      <c r="N18" s="472"/>
      <c r="O18" s="472"/>
      <c r="P18" s="472"/>
      <c r="Q18" s="472"/>
      <c r="R18" s="473"/>
      <c r="S18" s="473"/>
      <c r="T18" s="473"/>
      <c r="U18" s="473"/>
      <c r="V18" s="474"/>
      <c r="W18" s="490"/>
      <c r="X18" s="491"/>
      <c r="Y18" s="491"/>
      <c r="Z18" s="491"/>
      <c r="AA18" s="491"/>
      <c r="AB18" s="515"/>
      <c r="AC18" s="389">
        <v>57.1</v>
      </c>
      <c r="AD18" s="390"/>
      <c r="AE18" s="390"/>
      <c r="AF18" s="390"/>
      <c r="AG18" s="475"/>
      <c r="AH18" s="389">
        <v>56.3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21778197</v>
      </c>
      <c r="BO18" s="420"/>
      <c r="BP18" s="420"/>
      <c r="BQ18" s="420"/>
      <c r="BR18" s="420"/>
      <c r="BS18" s="420"/>
      <c r="BT18" s="420"/>
      <c r="BU18" s="421"/>
      <c r="BV18" s="419">
        <v>21724355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196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32156686</v>
      </c>
      <c r="BO19" s="420"/>
      <c r="BP19" s="420"/>
      <c r="BQ19" s="420"/>
      <c r="BR19" s="420"/>
      <c r="BS19" s="420"/>
      <c r="BT19" s="420"/>
      <c r="BU19" s="421"/>
      <c r="BV19" s="419">
        <v>32928016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35738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55405663</v>
      </c>
      <c r="BO22" s="449"/>
      <c r="BP22" s="449"/>
      <c r="BQ22" s="449"/>
      <c r="BR22" s="449"/>
      <c r="BS22" s="449"/>
      <c r="BT22" s="449"/>
      <c r="BU22" s="450"/>
      <c r="BV22" s="448">
        <v>58556559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40809057</v>
      </c>
      <c r="BO23" s="420"/>
      <c r="BP23" s="420"/>
      <c r="BQ23" s="420"/>
      <c r="BR23" s="420"/>
      <c r="BS23" s="420"/>
      <c r="BT23" s="420"/>
      <c r="BU23" s="421"/>
      <c r="BV23" s="419">
        <v>42268235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9500</v>
      </c>
      <c r="R24" s="373"/>
      <c r="S24" s="373"/>
      <c r="T24" s="373"/>
      <c r="U24" s="373"/>
      <c r="V24" s="374"/>
      <c r="W24" s="462"/>
      <c r="X24" s="399"/>
      <c r="Y24" s="400"/>
      <c r="Z24" s="375" t="s">
        <v>173</v>
      </c>
      <c r="AA24" s="376"/>
      <c r="AB24" s="376"/>
      <c r="AC24" s="376"/>
      <c r="AD24" s="376"/>
      <c r="AE24" s="376"/>
      <c r="AF24" s="376"/>
      <c r="AG24" s="377"/>
      <c r="AH24" s="372">
        <v>743</v>
      </c>
      <c r="AI24" s="373"/>
      <c r="AJ24" s="373"/>
      <c r="AK24" s="373"/>
      <c r="AL24" s="374"/>
      <c r="AM24" s="372">
        <v>2380572</v>
      </c>
      <c r="AN24" s="373"/>
      <c r="AO24" s="373"/>
      <c r="AP24" s="373"/>
      <c r="AQ24" s="373"/>
      <c r="AR24" s="374"/>
      <c r="AS24" s="372">
        <v>3204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37538444</v>
      </c>
      <c r="BO24" s="420"/>
      <c r="BP24" s="420"/>
      <c r="BQ24" s="420"/>
      <c r="BR24" s="420"/>
      <c r="BS24" s="420"/>
      <c r="BT24" s="420"/>
      <c r="BU24" s="421"/>
      <c r="BV24" s="419">
        <v>39654251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7000</v>
      </c>
      <c r="R25" s="373"/>
      <c r="S25" s="373"/>
      <c r="T25" s="373"/>
      <c r="U25" s="373"/>
      <c r="V25" s="374"/>
      <c r="W25" s="462"/>
      <c r="X25" s="399"/>
      <c r="Y25" s="400"/>
      <c r="Z25" s="375" t="s">
        <v>176</v>
      </c>
      <c r="AA25" s="376"/>
      <c r="AB25" s="376"/>
      <c r="AC25" s="376"/>
      <c r="AD25" s="376"/>
      <c r="AE25" s="376"/>
      <c r="AF25" s="376"/>
      <c r="AG25" s="377"/>
      <c r="AH25" s="372">
        <v>128</v>
      </c>
      <c r="AI25" s="373"/>
      <c r="AJ25" s="373"/>
      <c r="AK25" s="373"/>
      <c r="AL25" s="374"/>
      <c r="AM25" s="372">
        <v>382848</v>
      </c>
      <c r="AN25" s="373"/>
      <c r="AO25" s="373"/>
      <c r="AP25" s="373"/>
      <c r="AQ25" s="373"/>
      <c r="AR25" s="374"/>
      <c r="AS25" s="372">
        <v>2991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2248152</v>
      </c>
      <c r="BO25" s="449"/>
      <c r="BP25" s="449"/>
      <c r="BQ25" s="449"/>
      <c r="BR25" s="449"/>
      <c r="BS25" s="449"/>
      <c r="BT25" s="449"/>
      <c r="BU25" s="450"/>
      <c r="BV25" s="448">
        <v>2628732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6170</v>
      </c>
      <c r="R26" s="373"/>
      <c r="S26" s="373"/>
      <c r="T26" s="373"/>
      <c r="U26" s="373"/>
      <c r="V26" s="374"/>
      <c r="W26" s="462"/>
      <c r="X26" s="399"/>
      <c r="Y26" s="400"/>
      <c r="Z26" s="375" t="s">
        <v>179</v>
      </c>
      <c r="AA26" s="430"/>
      <c r="AB26" s="430"/>
      <c r="AC26" s="430"/>
      <c r="AD26" s="430"/>
      <c r="AE26" s="430"/>
      <c r="AF26" s="430"/>
      <c r="AG26" s="431"/>
      <c r="AH26" s="372">
        <v>4</v>
      </c>
      <c r="AI26" s="373"/>
      <c r="AJ26" s="373"/>
      <c r="AK26" s="373"/>
      <c r="AL26" s="374"/>
      <c r="AM26" s="372">
        <v>13312</v>
      </c>
      <c r="AN26" s="373"/>
      <c r="AO26" s="373"/>
      <c r="AP26" s="373"/>
      <c r="AQ26" s="373"/>
      <c r="AR26" s="374"/>
      <c r="AS26" s="372">
        <v>3328</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4810</v>
      </c>
      <c r="R27" s="373"/>
      <c r="S27" s="373"/>
      <c r="T27" s="373"/>
      <c r="U27" s="373"/>
      <c r="V27" s="374"/>
      <c r="W27" s="462"/>
      <c r="X27" s="399"/>
      <c r="Y27" s="400"/>
      <c r="Z27" s="375" t="s">
        <v>182</v>
      </c>
      <c r="AA27" s="376"/>
      <c r="AB27" s="376"/>
      <c r="AC27" s="376"/>
      <c r="AD27" s="376"/>
      <c r="AE27" s="376"/>
      <c r="AF27" s="376"/>
      <c r="AG27" s="377"/>
      <c r="AH27" s="372">
        <v>25</v>
      </c>
      <c r="AI27" s="373"/>
      <c r="AJ27" s="373"/>
      <c r="AK27" s="373"/>
      <c r="AL27" s="374"/>
      <c r="AM27" s="372">
        <v>81700</v>
      </c>
      <c r="AN27" s="373"/>
      <c r="AO27" s="373"/>
      <c r="AP27" s="373"/>
      <c r="AQ27" s="373"/>
      <c r="AR27" s="374"/>
      <c r="AS27" s="372">
        <v>3268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200000</v>
      </c>
      <c r="BO27" s="454"/>
      <c r="BP27" s="454"/>
      <c r="BQ27" s="454"/>
      <c r="BR27" s="454"/>
      <c r="BS27" s="454"/>
      <c r="BT27" s="454"/>
      <c r="BU27" s="455"/>
      <c r="BV27" s="453">
        <v>200000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4240</v>
      </c>
      <c r="R28" s="373"/>
      <c r="S28" s="373"/>
      <c r="T28" s="373"/>
      <c r="U28" s="373"/>
      <c r="V28" s="374"/>
      <c r="W28" s="462"/>
      <c r="X28" s="399"/>
      <c r="Y28" s="400"/>
      <c r="Z28" s="375" t="s">
        <v>185</v>
      </c>
      <c r="AA28" s="376"/>
      <c r="AB28" s="376"/>
      <c r="AC28" s="376"/>
      <c r="AD28" s="376"/>
      <c r="AE28" s="376"/>
      <c r="AF28" s="376"/>
      <c r="AG28" s="377"/>
      <c r="AH28" s="372" t="s">
        <v>186</v>
      </c>
      <c r="AI28" s="373"/>
      <c r="AJ28" s="373"/>
      <c r="AK28" s="373"/>
      <c r="AL28" s="374"/>
      <c r="AM28" s="372" t="s">
        <v>186</v>
      </c>
      <c r="AN28" s="373"/>
      <c r="AO28" s="373"/>
      <c r="AP28" s="373"/>
      <c r="AQ28" s="373"/>
      <c r="AR28" s="374"/>
      <c r="AS28" s="372" t="s">
        <v>186</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6324261</v>
      </c>
      <c r="BO28" s="449"/>
      <c r="BP28" s="449"/>
      <c r="BQ28" s="449"/>
      <c r="BR28" s="449"/>
      <c r="BS28" s="449"/>
      <c r="BT28" s="449"/>
      <c r="BU28" s="450"/>
      <c r="BV28" s="448">
        <v>6323984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20</v>
      </c>
      <c r="M29" s="373"/>
      <c r="N29" s="373"/>
      <c r="O29" s="373"/>
      <c r="P29" s="374"/>
      <c r="Q29" s="372">
        <v>3910</v>
      </c>
      <c r="R29" s="373"/>
      <c r="S29" s="373"/>
      <c r="T29" s="373"/>
      <c r="U29" s="373"/>
      <c r="V29" s="374"/>
      <c r="W29" s="463"/>
      <c r="X29" s="464"/>
      <c r="Y29" s="465"/>
      <c r="Z29" s="375" t="s">
        <v>189</v>
      </c>
      <c r="AA29" s="376"/>
      <c r="AB29" s="376"/>
      <c r="AC29" s="376"/>
      <c r="AD29" s="376"/>
      <c r="AE29" s="376"/>
      <c r="AF29" s="376"/>
      <c r="AG29" s="377"/>
      <c r="AH29" s="372">
        <v>768</v>
      </c>
      <c r="AI29" s="373"/>
      <c r="AJ29" s="373"/>
      <c r="AK29" s="373"/>
      <c r="AL29" s="374"/>
      <c r="AM29" s="372">
        <v>2462272</v>
      </c>
      <c r="AN29" s="373"/>
      <c r="AO29" s="373"/>
      <c r="AP29" s="373"/>
      <c r="AQ29" s="373"/>
      <c r="AR29" s="374"/>
      <c r="AS29" s="372">
        <v>3206</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2027960</v>
      </c>
      <c r="BO29" s="420"/>
      <c r="BP29" s="420"/>
      <c r="BQ29" s="420"/>
      <c r="BR29" s="420"/>
      <c r="BS29" s="420"/>
      <c r="BT29" s="420"/>
      <c r="BU29" s="421"/>
      <c r="BV29" s="419">
        <v>1127826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98.2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7711102</v>
      </c>
      <c r="BO30" s="454"/>
      <c r="BP30" s="454"/>
      <c r="BQ30" s="454"/>
      <c r="BR30" s="454"/>
      <c r="BS30" s="454"/>
      <c r="BT30" s="454"/>
      <c r="BU30" s="455"/>
      <c r="BV30" s="453">
        <v>6295330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IF('各会計、関係団体の財政状況及び健全化判断比率'!B34="","",'各会計、関係団体の財政状況及び健全化判断比率'!B34)</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IF('各会計、関係団体の財政状況及び健全化判断比率'!B37="","",'各会計、関係団体の財政状況及び健全化判断比率'!B37)</f>
        <v>港湾上屋事業特別会計</v>
      </c>
      <c r="BH34" s="368"/>
      <c r="BI34" s="368"/>
      <c r="BJ34" s="368"/>
      <c r="BK34" s="368"/>
      <c r="BL34" s="368"/>
      <c r="BM34" s="368"/>
      <c r="BN34" s="368"/>
      <c r="BO34" s="368"/>
      <c r="BP34" s="368"/>
      <c r="BQ34" s="368"/>
      <c r="BR34" s="368"/>
      <c r="BS34" s="368"/>
      <c r="BT34" s="368"/>
      <c r="BU34" s="368"/>
      <c r="BV34" s="181"/>
      <c r="BW34" s="367">
        <f>IF(BY34="","",MAX(C34:D43,U34:V43,AM34:AN43,BE34:BF43)+1)</f>
        <v>16</v>
      </c>
      <c r="BX34" s="367"/>
      <c r="BY34" s="368" t="str">
        <f>IF('各会計、関係団体の財政状況及び健全化判断比率'!B68="","",'各会計、関係団体の財政状況及び健全化判断比率'!B68)</f>
        <v>愛媛県市町総合事務組合（退職手当事業分）</v>
      </c>
      <c r="BZ34" s="368"/>
      <c r="CA34" s="368"/>
      <c r="CB34" s="368"/>
      <c r="CC34" s="368"/>
      <c r="CD34" s="368"/>
      <c r="CE34" s="368"/>
      <c r="CF34" s="368"/>
      <c r="CG34" s="368"/>
      <c r="CH34" s="368"/>
      <c r="CI34" s="368"/>
      <c r="CJ34" s="368"/>
      <c r="CK34" s="368"/>
      <c r="CL34" s="368"/>
      <c r="CM34" s="368"/>
      <c r="CN34" s="181"/>
      <c r="CO34" s="367">
        <f>IF(CQ34="","",MAX(C34:D43,U34:V43,AM34:AN43,BE34:BF43,BW34:BX43)+1)</f>
        <v>25</v>
      </c>
      <c r="CP34" s="367"/>
      <c r="CQ34" s="368" t="str">
        <f>IF('各会計、関係団体の財政状況及び健全化判断比率'!BS7="","",'各会計、関係団体の財政状況及び健全化判断比率'!BS7)</f>
        <v>株式会社やまびこ</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福祉バス事業特別会計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IF('各会計、関係団体の財政状況及び健全化判断比率'!B35="","",'各会計、関係団体の財政状況及び健全化判断比率'!B35)</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IF('各会計、関係団体の財政状況及び健全化判断比率'!B38="","",'各会計、関係団体の財政状況及び健全化判断比率'!B38)</f>
        <v>西部臨海土地造成事業特別会計</v>
      </c>
      <c r="BH35" s="368"/>
      <c r="BI35" s="368"/>
      <c r="BJ35" s="368"/>
      <c r="BK35" s="368"/>
      <c r="BL35" s="368"/>
      <c r="BM35" s="368"/>
      <c r="BN35" s="368"/>
      <c r="BO35" s="368"/>
      <c r="BP35" s="368"/>
      <c r="BQ35" s="368"/>
      <c r="BR35" s="368"/>
      <c r="BS35" s="368"/>
      <c r="BT35" s="368"/>
      <c r="BU35" s="368"/>
      <c r="BV35" s="181"/>
      <c r="BW35" s="367">
        <f t="shared" ref="BW35:BW43" si="2">IF(BY35="","",BW34+1)</f>
        <v>17</v>
      </c>
      <c r="BX35" s="367"/>
      <c r="BY35" s="368" t="str">
        <f>IF('各会計、関係団体の財政状況及び健全化判断比率'!B69="","",'各会計、関係団体の財政状況及び健全化判断比率'!B69)</f>
        <v>愛媛県市町総合事務組合（消防補償事業分）</v>
      </c>
      <c r="BZ35" s="368"/>
      <c r="CA35" s="368"/>
      <c r="CB35" s="368"/>
      <c r="CC35" s="368"/>
      <c r="CD35" s="368"/>
      <c r="CE35" s="368"/>
      <c r="CF35" s="368"/>
      <c r="CG35" s="368"/>
      <c r="CH35" s="368"/>
      <c r="CI35" s="368"/>
      <c r="CJ35" s="368"/>
      <c r="CK35" s="368"/>
      <c r="CL35" s="368"/>
      <c r="CM35" s="368"/>
      <c r="CN35" s="181"/>
      <c r="CO35" s="367">
        <f t="shared" ref="CO35:CO43" si="3">IF(CQ35="","",CO34+1)</f>
        <v>26</v>
      </c>
      <c r="CP35" s="367"/>
      <c r="CQ35" s="368" t="str">
        <f>IF('各会計、関係団体の財政状況及び健全化判断比率'!BS8="","",'各会計、関係団体の財政状況及び健全化判断比率'!BS8)</f>
        <v>公益財団法人四国中央市スポーツ協会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IF('各会計、関係団体の財政状況及び健全化判断比率'!B36="","",'各会計、関係団体の財政状況及び健全化判断比率'!B36)</f>
        <v>公共下水道事業会計</v>
      </c>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IF('各会計、関係団体の財政状況及び健全化判断比率'!B39="","",'各会計、関係団体の財政状況及び健全化判断比率'!B39)</f>
        <v>寒川東部臨海土地造成事業特別会計</v>
      </c>
      <c r="BH36" s="368"/>
      <c r="BI36" s="368"/>
      <c r="BJ36" s="368"/>
      <c r="BK36" s="368"/>
      <c r="BL36" s="368"/>
      <c r="BM36" s="368"/>
      <c r="BN36" s="368"/>
      <c r="BO36" s="368"/>
      <c r="BP36" s="368"/>
      <c r="BQ36" s="368"/>
      <c r="BR36" s="368"/>
      <c r="BS36" s="368"/>
      <c r="BT36" s="368"/>
      <c r="BU36" s="368"/>
      <c r="BV36" s="181"/>
      <c r="BW36" s="367">
        <f t="shared" si="2"/>
        <v>18</v>
      </c>
      <c r="BX36" s="367"/>
      <c r="BY36" s="368" t="str">
        <f>IF('各会計、関係団体の財政状況及び健全化判断比率'!B70="","",'各会計、関係団体の財政状況及び健全化判断比率'!B70)</f>
        <v>愛媛県市町総合事務組合（交通災害事業分）</v>
      </c>
      <c r="BZ36" s="368"/>
      <c r="CA36" s="368"/>
      <c r="CB36" s="368"/>
      <c r="CC36" s="368"/>
      <c r="CD36" s="368"/>
      <c r="CE36" s="368"/>
      <c r="CF36" s="368"/>
      <c r="CG36" s="368"/>
      <c r="CH36" s="368"/>
      <c r="CI36" s="368"/>
      <c r="CJ36" s="368"/>
      <c r="CK36" s="368"/>
      <c r="CL36" s="368"/>
      <c r="CM36" s="368"/>
      <c r="CN36" s="181"/>
      <c r="CO36" s="367">
        <f t="shared" si="3"/>
        <v>27</v>
      </c>
      <c r="CP36" s="367"/>
      <c r="CQ36" s="368" t="str">
        <f>IF('各会計、関係団体の財政状況及び健全化判断比率'!BS9="","",'各会計、関係団体の財政状況及び健全化判断比率'!BS9)</f>
        <v>株式会社四国中央テレビ</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15</v>
      </c>
      <c r="BF37" s="367"/>
      <c r="BG37" s="368" t="str">
        <f>IF('各会計、関係団体の財政状況及び健全化判断比率'!B40="","",'各会計、関係団体の財政状況及び健全化判断比率'!B40)</f>
        <v>城山下臨海土地造成事業特別会計</v>
      </c>
      <c r="BH37" s="368"/>
      <c r="BI37" s="368"/>
      <c r="BJ37" s="368"/>
      <c r="BK37" s="368"/>
      <c r="BL37" s="368"/>
      <c r="BM37" s="368"/>
      <c r="BN37" s="368"/>
      <c r="BO37" s="368"/>
      <c r="BP37" s="368"/>
      <c r="BQ37" s="368"/>
      <c r="BR37" s="368"/>
      <c r="BS37" s="368"/>
      <c r="BT37" s="368"/>
      <c r="BU37" s="368"/>
      <c r="BV37" s="181"/>
      <c r="BW37" s="367">
        <f t="shared" si="2"/>
        <v>19</v>
      </c>
      <c r="BX37" s="367"/>
      <c r="BY37" s="368" t="str">
        <f>IF('各会計、関係団体の財政状況及び健全化判断比率'!B71="","",'各会計、関係団体の財政状況及び健全化判断比率'!B71)</f>
        <v>愛媛県市町総合事務組合（自治会館事業分）</v>
      </c>
      <c r="BZ37" s="368"/>
      <c r="CA37" s="368"/>
      <c r="CB37" s="368"/>
      <c r="CC37" s="368"/>
      <c r="CD37" s="368"/>
      <c r="CE37" s="368"/>
      <c r="CF37" s="368"/>
      <c r="CG37" s="368"/>
      <c r="CH37" s="368"/>
      <c r="CI37" s="368"/>
      <c r="CJ37" s="368"/>
      <c r="CK37" s="368"/>
      <c r="CL37" s="368"/>
      <c r="CM37" s="368"/>
      <c r="CN37" s="181"/>
      <c r="CO37" s="367">
        <f t="shared" si="3"/>
        <v>28</v>
      </c>
      <c r="CP37" s="367"/>
      <c r="CQ37" s="368" t="str">
        <f>IF('各会計、関係団体の財政状況及び健全化判断比率'!BS10="","",'各会計、関係団体の財政状況及び健全化判断比率'!BS10)</f>
        <v>株式会社四国中央市総合サービスセンター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介護予防支援事業特別会計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20</v>
      </c>
      <c r="BX38" s="367"/>
      <c r="BY38" s="368" t="str">
        <f>IF('各会計、関係団体の財政状況及び健全化判断比率'!B72="","",'各会計、関係団体の財政状況及び健全化判断比率'!B72)</f>
        <v>愛媛県市町総合事務組合（議員公務災害事業分）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8</v>
      </c>
      <c r="V39" s="367"/>
      <c r="W39" s="368" t="str">
        <f>IF('各会計、関係団体の財政状況及び健全化判断比率'!B33="","",'各会計、関係団体の財政状況及び健全化判断比率'!B33)</f>
        <v>後期高齢者医療保険事業特別会計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21</v>
      </c>
      <c r="BX39" s="367"/>
      <c r="BY39" s="368" t="str">
        <f>IF('各会計、関係団体の財政状況及び健全化判断比率'!B73="","",'各会計、関係団体の財政状況及び健全化判断比率'!B73)</f>
        <v>愛媛県市町総合事務組合（共通経費分）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22</v>
      </c>
      <c r="BX40" s="367"/>
      <c r="BY40" s="368" t="str">
        <f>IF('各会計、関係団体の財政状況及び健全化判断比率'!B74="","",'各会計、関係団体の財政状況及び健全化判断比率'!B74)</f>
        <v>愛媛地方税滞納整理機構</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23</v>
      </c>
      <c r="BX41" s="367"/>
      <c r="BY41" s="368" t="str">
        <f>IF('各会計、関係団体の財政状況及び健全化判断比率'!B75="","",'各会計、関係団体の財政状況及び健全化判断比率'!B75)</f>
        <v>愛媛県後期高齢者医療広域連合（一般会計）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24</v>
      </c>
      <c r="BX42" s="367"/>
      <c r="BY42" s="368" t="str">
        <f>IF('各会計、関係団体の財政状況及び健全化判断比率'!B76="","",'各会計、関係団体の財政状況及び健全化判断比率'!B76)</f>
        <v>愛媛県後期高齢者医療広域連合（後期高齢者医療特別会計）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XPUfDU7mVFIg6oNSE2DvO/3wcbgmWktCrhQEU5AJl8T1WOCf16kSiudly32Imy23IL/7bHTGXGKYAjg5Zlhug==" saltValue="LVpNyB04sAcxCpfWrcxbj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 sqref="I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578</v>
      </c>
      <c r="D34" s="1151"/>
      <c r="E34" s="1152"/>
      <c r="F34" s="32">
        <v>11.02</v>
      </c>
      <c r="G34" s="33">
        <v>13.45</v>
      </c>
      <c r="H34" s="33">
        <v>16.149999999999999</v>
      </c>
      <c r="I34" s="33">
        <v>19.05</v>
      </c>
      <c r="J34" s="34">
        <v>23.66</v>
      </c>
      <c r="K34" s="22"/>
      <c r="L34" s="22"/>
      <c r="M34" s="22"/>
      <c r="N34" s="22"/>
      <c r="O34" s="22"/>
      <c r="P34" s="22"/>
    </row>
    <row r="35" spans="1:16" ht="39" customHeight="1" x14ac:dyDescent="0.15">
      <c r="A35" s="22"/>
      <c r="B35" s="35"/>
      <c r="C35" s="1145" t="s">
        <v>579</v>
      </c>
      <c r="D35" s="1146"/>
      <c r="E35" s="1147"/>
      <c r="F35" s="36">
        <v>10.26</v>
      </c>
      <c r="G35" s="37">
        <v>8.27</v>
      </c>
      <c r="H35" s="37">
        <v>13.16</v>
      </c>
      <c r="I35" s="37">
        <v>16.12</v>
      </c>
      <c r="J35" s="38">
        <v>13.47</v>
      </c>
      <c r="K35" s="22"/>
      <c r="L35" s="22"/>
      <c r="M35" s="22"/>
      <c r="N35" s="22"/>
      <c r="O35" s="22"/>
      <c r="P35" s="22"/>
    </row>
    <row r="36" spans="1:16" ht="39" customHeight="1" x14ac:dyDescent="0.15">
      <c r="A36" s="22"/>
      <c r="B36" s="35"/>
      <c r="C36" s="1145" t="s">
        <v>580</v>
      </c>
      <c r="D36" s="1146"/>
      <c r="E36" s="1147"/>
      <c r="F36" s="36">
        <v>7</v>
      </c>
      <c r="G36" s="37">
        <v>7.95</v>
      </c>
      <c r="H36" s="37">
        <v>10.33</v>
      </c>
      <c r="I36" s="37">
        <v>11.06</v>
      </c>
      <c r="J36" s="38">
        <v>12.53</v>
      </c>
      <c r="K36" s="22"/>
      <c r="L36" s="22"/>
      <c r="M36" s="22"/>
      <c r="N36" s="22"/>
      <c r="O36" s="22"/>
      <c r="P36" s="22"/>
    </row>
    <row r="37" spans="1:16" ht="39" customHeight="1" x14ac:dyDescent="0.15">
      <c r="A37" s="22"/>
      <c r="B37" s="35"/>
      <c r="C37" s="1145" t="s">
        <v>581</v>
      </c>
      <c r="D37" s="1146"/>
      <c r="E37" s="1147"/>
      <c r="F37" s="36">
        <v>1.33</v>
      </c>
      <c r="G37" s="37">
        <v>1.08</v>
      </c>
      <c r="H37" s="37">
        <v>0.99</v>
      </c>
      <c r="I37" s="37">
        <v>1</v>
      </c>
      <c r="J37" s="38">
        <v>1.19</v>
      </c>
      <c r="K37" s="22"/>
      <c r="L37" s="22"/>
      <c r="M37" s="22"/>
      <c r="N37" s="22"/>
      <c r="O37" s="22"/>
      <c r="P37" s="22"/>
    </row>
    <row r="38" spans="1:16" ht="39" customHeight="1" x14ac:dyDescent="0.15">
      <c r="A38" s="22"/>
      <c r="B38" s="35"/>
      <c r="C38" s="1145" t="s">
        <v>582</v>
      </c>
      <c r="D38" s="1146"/>
      <c r="E38" s="1147"/>
      <c r="F38" s="36">
        <v>0.36</v>
      </c>
      <c r="G38" s="37">
        <v>0.64</v>
      </c>
      <c r="H38" s="37">
        <v>0.63</v>
      </c>
      <c r="I38" s="37">
        <v>0.8</v>
      </c>
      <c r="J38" s="38">
        <v>0.96</v>
      </c>
      <c r="K38" s="22"/>
      <c r="L38" s="22"/>
      <c r="M38" s="22"/>
      <c r="N38" s="22"/>
      <c r="O38" s="22"/>
      <c r="P38" s="22"/>
    </row>
    <row r="39" spans="1:16" ht="39" customHeight="1" x14ac:dyDescent="0.15">
      <c r="A39" s="22"/>
      <c r="B39" s="35"/>
      <c r="C39" s="1145" t="s">
        <v>583</v>
      </c>
      <c r="D39" s="1146"/>
      <c r="E39" s="1147"/>
      <c r="F39" s="36">
        <v>0.3</v>
      </c>
      <c r="G39" s="37">
        <v>0.4</v>
      </c>
      <c r="H39" s="37">
        <v>0.61</v>
      </c>
      <c r="I39" s="37">
        <v>0.65</v>
      </c>
      <c r="J39" s="38">
        <v>0.66</v>
      </c>
      <c r="K39" s="22"/>
      <c r="L39" s="22"/>
      <c r="M39" s="22"/>
      <c r="N39" s="22"/>
      <c r="O39" s="22"/>
      <c r="P39" s="22"/>
    </row>
    <row r="40" spans="1:16" ht="39" customHeight="1" x14ac:dyDescent="0.15">
      <c r="A40" s="22"/>
      <c r="B40" s="35"/>
      <c r="C40" s="1145" t="s">
        <v>584</v>
      </c>
      <c r="D40" s="1146"/>
      <c r="E40" s="1147"/>
      <c r="F40" s="36">
        <v>0.22</v>
      </c>
      <c r="G40" s="37">
        <v>0.21</v>
      </c>
      <c r="H40" s="37">
        <v>0.21</v>
      </c>
      <c r="I40" s="37">
        <v>0.19</v>
      </c>
      <c r="J40" s="38">
        <v>0.23</v>
      </c>
      <c r="K40" s="22"/>
      <c r="L40" s="22"/>
      <c r="M40" s="22"/>
      <c r="N40" s="22"/>
      <c r="O40" s="22"/>
      <c r="P40" s="22"/>
    </row>
    <row r="41" spans="1:16" ht="39" customHeight="1" x14ac:dyDescent="0.15">
      <c r="A41" s="22"/>
      <c r="B41" s="35"/>
      <c r="C41" s="1145" t="s">
        <v>585</v>
      </c>
      <c r="D41" s="1146"/>
      <c r="E41" s="1147"/>
      <c r="F41" s="36">
        <v>2.2400000000000002</v>
      </c>
      <c r="G41" s="37">
        <v>1.1000000000000001</v>
      </c>
      <c r="H41" s="37">
        <v>0.77</v>
      </c>
      <c r="I41" s="37">
        <v>0.28999999999999998</v>
      </c>
      <c r="J41" s="38">
        <v>0.18</v>
      </c>
      <c r="K41" s="22"/>
      <c r="L41" s="22"/>
      <c r="M41" s="22"/>
      <c r="N41" s="22"/>
      <c r="O41" s="22"/>
      <c r="P41" s="22"/>
    </row>
    <row r="42" spans="1:16" ht="39" customHeight="1" x14ac:dyDescent="0.15">
      <c r="A42" s="22"/>
      <c r="B42" s="39"/>
      <c r="C42" s="1145" t="s">
        <v>586</v>
      </c>
      <c r="D42" s="1146"/>
      <c r="E42" s="1147"/>
      <c r="F42" s="36" t="s">
        <v>587</v>
      </c>
      <c r="G42" s="37" t="s">
        <v>588</v>
      </c>
      <c r="H42" s="37" t="s">
        <v>589</v>
      </c>
      <c r="I42" s="37" t="s">
        <v>530</v>
      </c>
      <c r="J42" s="38" t="s">
        <v>530</v>
      </c>
      <c r="K42" s="22"/>
      <c r="L42" s="22"/>
      <c r="M42" s="22"/>
      <c r="N42" s="22"/>
      <c r="O42" s="22"/>
      <c r="P42" s="22"/>
    </row>
    <row r="43" spans="1:16" ht="39" customHeight="1" thickBot="1" x14ac:dyDescent="0.2">
      <c r="A43" s="22"/>
      <c r="B43" s="40"/>
      <c r="C43" s="1148" t="s">
        <v>590</v>
      </c>
      <c r="D43" s="1149"/>
      <c r="E43" s="1150"/>
      <c r="F43" s="41">
        <v>1.86</v>
      </c>
      <c r="G43" s="42">
        <v>1.9</v>
      </c>
      <c r="H43" s="42">
        <v>0.04</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C0Sm7KPkJOEeUaygQP61tABql6VoHEk0SxIc3McMfGYcJtLaBvtVGWPQSXCnmP0pOCBk0voQb0M+rgbWDkTjA==" saltValue="1TyG9c8/1m58V/VHQ900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J3" sqref="J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4844</v>
      </c>
      <c r="L45" s="60">
        <v>4844</v>
      </c>
      <c r="M45" s="60">
        <v>5076</v>
      </c>
      <c r="N45" s="60">
        <v>5035</v>
      </c>
      <c r="O45" s="61">
        <v>5060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995</v>
      </c>
      <c r="L48" s="64">
        <v>1001</v>
      </c>
      <c r="M48" s="64">
        <v>896</v>
      </c>
      <c r="N48" s="64">
        <v>921</v>
      </c>
      <c r="O48" s="65">
        <v>733</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530</v>
      </c>
      <c r="L49" s="64" t="s">
        <v>530</v>
      </c>
      <c r="M49" s="64" t="s">
        <v>530</v>
      </c>
      <c r="N49" s="64" t="s">
        <v>530</v>
      </c>
      <c r="O49" s="65" t="s">
        <v>530</v>
      </c>
      <c r="P49" s="48"/>
      <c r="Q49" s="48"/>
      <c r="R49" s="48"/>
      <c r="S49" s="48"/>
      <c r="T49" s="48"/>
      <c r="U49" s="48"/>
    </row>
    <row r="50" spans="1:21" ht="30.75" customHeight="1" x14ac:dyDescent="0.15">
      <c r="A50" s="48"/>
      <c r="B50" s="1178"/>
      <c r="C50" s="1179"/>
      <c r="D50" s="62"/>
      <c r="E50" s="1155" t="s">
        <v>17</v>
      </c>
      <c r="F50" s="1155"/>
      <c r="G50" s="1155"/>
      <c r="H50" s="1155"/>
      <c r="I50" s="1155"/>
      <c r="J50" s="1156"/>
      <c r="K50" s="63">
        <v>66</v>
      </c>
      <c r="L50" s="64">
        <v>66</v>
      </c>
      <c r="M50" s="64">
        <v>64</v>
      </c>
      <c r="N50" s="64">
        <v>27</v>
      </c>
      <c r="O50" s="65">
        <v>24</v>
      </c>
      <c r="P50" s="48"/>
      <c r="Q50" s="48"/>
      <c r="R50" s="48"/>
      <c r="S50" s="48"/>
      <c r="T50" s="48"/>
      <c r="U50" s="48"/>
    </row>
    <row r="51" spans="1:21" ht="30.75" customHeight="1" x14ac:dyDescent="0.15">
      <c r="A51" s="48"/>
      <c r="B51" s="1180"/>
      <c r="C51" s="1181"/>
      <c r="D51" s="66"/>
      <c r="E51" s="1155" t="s">
        <v>18</v>
      </c>
      <c r="F51" s="1155"/>
      <c r="G51" s="1155"/>
      <c r="H51" s="1155"/>
      <c r="I51" s="1155"/>
      <c r="J51" s="1156"/>
      <c r="K51" s="63">
        <v>1</v>
      </c>
      <c r="L51" s="64">
        <v>0</v>
      </c>
      <c r="M51" s="64" t="s">
        <v>530</v>
      </c>
      <c r="N51" s="64" t="s">
        <v>530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4140</v>
      </c>
      <c r="L52" s="64">
        <v>4193</v>
      </c>
      <c r="M52" s="64">
        <v>4247</v>
      </c>
      <c r="N52" s="64">
        <v>4465</v>
      </c>
      <c r="O52" s="65">
        <v>4038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1766</v>
      </c>
      <c r="L53" s="69">
        <v>1718</v>
      </c>
      <c r="M53" s="69">
        <v>1789</v>
      </c>
      <c r="N53" s="69">
        <v>1518</v>
      </c>
      <c r="O53" s="70">
        <v>1779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530</v>
      </c>
      <c r="L58" s="84" t="s">
        <v>530</v>
      </c>
      <c r="M58" s="84" t="s">
        <v>530</v>
      </c>
      <c r="N58" s="84" t="s">
        <v>530</v>
      </c>
      <c r="O58" s="85" t="s">
        <v>530</v>
      </c>
    </row>
    <row r="59" spans="1:21" ht="31.5" customHeight="1" x14ac:dyDescent="0.15">
      <c r="B59" s="1163"/>
      <c r="C59" s="1164"/>
      <c r="D59" s="1170" t="s">
        <v>28</v>
      </c>
      <c r="E59" s="1171"/>
      <c r="F59" s="1171"/>
      <c r="G59" s="1171"/>
      <c r="H59" s="1171"/>
      <c r="I59" s="1171"/>
      <c r="J59" s="1172"/>
      <c r="K59" s="86" t="s">
        <v>530</v>
      </c>
      <c r="L59" s="87" t="s">
        <v>530</v>
      </c>
      <c r="M59" s="87" t="s">
        <v>530</v>
      </c>
      <c r="N59" s="87" t="s">
        <v>530</v>
      </c>
      <c r="O59" s="88" t="s">
        <v>530</v>
      </c>
    </row>
    <row r="60" spans="1:21" ht="31.5" customHeight="1" thickBot="1" x14ac:dyDescent="0.2">
      <c r="B60" s="1165"/>
      <c r="C60" s="1166"/>
      <c r="D60" s="1173" t="s">
        <v>29</v>
      </c>
      <c r="E60" s="1174"/>
      <c r="F60" s="1174"/>
      <c r="G60" s="1174"/>
      <c r="H60" s="1174"/>
      <c r="I60" s="1174"/>
      <c r="J60" s="1175"/>
      <c r="K60" s="89" t="s">
        <v>530</v>
      </c>
      <c r="L60" s="90" t="s">
        <v>530</v>
      </c>
      <c r="M60" s="90" t="s">
        <v>530</v>
      </c>
      <c r="N60" s="90" t="s">
        <v>530</v>
      </c>
      <c r="O60" s="91" t="s">
        <v>530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o72mR7gFp20/Xp6rH3wYQk3nA4HPQxzin1eu66Z6QUlLWH5h3IWcY1WTR+ZGV6NyniccqgDf43QajQ00SUvIg==" saltValue="PhxKzSRj1PaFE6RpPTjv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J3" sqref="J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6" t="s">
        <v>32</v>
      </c>
      <c r="C41" s="1197"/>
      <c r="D41" s="105"/>
      <c r="E41" s="1198" t="s">
        <v>33</v>
      </c>
      <c r="F41" s="1198"/>
      <c r="G41" s="1198"/>
      <c r="H41" s="1199"/>
      <c r="I41" s="355">
        <v>59729</v>
      </c>
      <c r="J41" s="356">
        <v>63113</v>
      </c>
      <c r="K41" s="356">
        <v>60797</v>
      </c>
      <c r="L41" s="356">
        <v>58557</v>
      </c>
      <c r="M41" s="357">
        <v>55406</v>
      </c>
    </row>
    <row r="42" spans="2:13" ht="27.75" customHeight="1" x14ac:dyDescent="0.15">
      <c r="B42" s="1186"/>
      <c r="C42" s="1187"/>
      <c r="D42" s="106"/>
      <c r="E42" s="1190" t="s">
        <v>34</v>
      </c>
      <c r="F42" s="1190"/>
      <c r="G42" s="1190"/>
      <c r="H42" s="1191"/>
      <c r="I42" s="358">
        <v>203</v>
      </c>
      <c r="J42" s="359">
        <v>139</v>
      </c>
      <c r="K42" s="359">
        <v>76</v>
      </c>
      <c r="L42" s="359">
        <v>24</v>
      </c>
      <c r="M42" s="360" t="s">
        <v>530</v>
      </c>
    </row>
    <row r="43" spans="2:13" ht="27.75" customHeight="1" x14ac:dyDescent="0.15">
      <c r="B43" s="1186"/>
      <c r="C43" s="1187"/>
      <c r="D43" s="106"/>
      <c r="E43" s="1190" t="s">
        <v>35</v>
      </c>
      <c r="F43" s="1190"/>
      <c r="G43" s="1190"/>
      <c r="H43" s="1191"/>
      <c r="I43" s="358">
        <v>13573</v>
      </c>
      <c r="J43" s="359">
        <v>13043</v>
      </c>
      <c r="K43" s="359">
        <v>11983</v>
      </c>
      <c r="L43" s="359">
        <v>11644</v>
      </c>
      <c r="M43" s="360">
        <v>11013</v>
      </c>
    </row>
    <row r="44" spans="2:13" ht="27.75" customHeight="1" x14ac:dyDescent="0.15">
      <c r="B44" s="1186"/>
      <c r="C44" s="1187"/>
      <c r="D44" s="106"/>
      <c r="E44" s="1190" t="s">
        <v>36</v>
      </c>
      <c r="F44" s="1190"/>
      <c r="G44" s="1190"/>
      <c r="H44" s="1191"/>
      <c r="I44" s="358" t="s">
        <v>530</v>
      </c>
      <c r="J44" s="359" t="s">
        <v>530</v>
      </c>
      <c r="K44" s="359" t="s">
        <v>530</v>
      </c>
      <c r="L44" s="359" t="s">
        <v>530</v>
      </c>
      <c r="M44" s="360" t="s">
        <v>530</v>
      </c>
    </row>
    <row r="45" spans="2:13" ht="27.75" customHeight="1" x14ac:dyDescent="0.15">
      <c r="B45" s="1186"/>
      <c r="C45" s="1187"/>
      <c r="D45" s="106"/>
      <c r="E45" s="1190" t="s">
        <v>37</v>
      </c>
      <c r="F45" s="1190"/>
      <c r="G45" s="1190"/>
      <c r="H45" s="1191"/>
      <c r="I45" s="358">
        <v>5512</v>
      </c>
      <c r="J45" s="359">
        <v>5342</v>
      </c>
      <c r="K45" s="359">
        <v>5746</v>
      </c>
      <c r="L45" s="359">
        <v>5213</v>
      </c>
      <c r="M45" s="360">
        <v>5306</v>
      </c>
    </row>
    <row r="46" spans="2:13" ht="27.75" customHeight="1" x14ac:dyDescent="0.15">
      <c r="B46" s="1186"/>
      <c r="C46" s="1187"/>
      <c r="D46" s="107"/>
      <c r="E46" s="1190" t="s">
        <v>38</v>
      </c>
      <c r="F46" s="1190"/>
      <c r="G46" s="1190"/>
      <c r="H46" s="1191"/>
      <c r="I46" s="358" t="s">
        <v>530</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8566</v>
      </c>
      <c r="J50" s="359">
        <v>8580</v>
      </c>
      <c r="K50" s="359">
        <v>9016</v>
      </c>
      <c r="L50" s="359">
        <v>11477</v>
      </c>
      <c r="M50" s="360">
        <v>13860</v>
      </c>
    </row>
    <row r="51" spans="2:13" ht="27.75" customHeight="1" x14ac:dyDescent="0.15">
      <c r="B51" s="1186"/>
      <c r="C51" s="1187"/>
      <c r="D51" s="106"/>
      <c r="E51" s="1190" t="s">
        <v>44</v>
      </c>
      <c r="F51" s="1190"/>
      <c r="G51" s="1190"/>
      <c r="H51" s="1191"/>
      <c r="I51" s="358">
        <v>420</v>
      </c>
      <c r="J51" s="359">
        <v>311</v>
      </c>
      <c r="K51" s="359">
        <v>260</v>
      </c>
      <c r="L51" s="359">
        <v>228</v>
      </c>
      <c r="M51" s="360">
        <v>196</v>
      </c>
    </row>
    <row r="52" spans="2:13" ht="27.75" customHeight="1" x14ac:dyDescent="0.15">
      <c r="B52" s="1188"/>
      <c r="C52" s="1189"/>
      <c r="D52" s="106"/>
      <c r="E52" s="1190" t="s">
        <v>45</v>
      </c>
      <c r="F52" s="1190"/>
      <c r="G52" s="1190"/>
      <c r="H52" s="1191"/>
      <c r="I52" s="358">
        <v>49595</v>
      </c>
      <c r="J52" s="359">
        <v>51586</v>
      </c>
      <c r="K52" s="359">
        <v>50001</v>
      </c>
      <c r="L52" s="359">
        <v>46678</v>
      </c>
      <c r="M52" s="360">
        <v>45428</v>
      </c>
    </row>
    <row r="53" spans="2:13" ht="27.75" customHeight="1" thickBot="1" x14ac:dyDescent="0.2">
      <c r="B53" s="1192" t="s">
        <v>46</v>
      </c>
      <c r="C53" s="1193"/>
      <c r="D53" s="110"/>
      <c r="E53" s="1194" t="s">
        <v>47</v>
      </c>
      <c r="F53" s="1194"/>
      <c r="G53" s="1194"/>
      <c r="H53" s="1195"/>
      <c r="I53" s="361">
        <v>20436</v>
      </c>
      <c r="J53" s="362">
        <v>21160</v>
      </c>
      <c r="K53" s="362">
        <v>19325</v>
      </c>
      <c r="L53" s="362">
        <v>17053</v>
      </c>
      <c r="M53" s="363">
        <v>12240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mUF1WWpRMvRJRG29Txa3IuBp9dEVoiT57InaXIo4sX6rxSYbMjqN6sahD+mNBe30317EhdV5iJQzHacludIg==" saltValue="FquQQ11icJpBgZlekHgY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H3" sqref="H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6324</v>
      </c>
      <c r="G55" s="122">
        <v>6324</v>
      </c>
      <c r="H55" s="123">
        <v>6324</v>
      </c>
    </row>
    <row r="56" spans="2:8" ht="52.5" customHeight="1" x14ac:dyDescent="0.15">
      <c r="B56" s="124"/>
      <c r="C56" s="1213" t="s">
        <v>51</v>
      </c>
      <c r="D56" s="1213"/>
      <c r="E56" s="1214"/>
      <c r="F56" s="125">
        <v>628</v>
      </c>
      <c r="G56" s="125">
        <v>1128</v>
      </c>
      <c r="H56" s="126">
        <v>2028</v>
      </c>
    </row>
    <row r="57" spans="2:8" ht="53.25" customHeight="1" x14ac:dyDescent="0.15">
      <c r="B57" s="124"/>
      <c r="C57" s="1215" t="s">
        <v>52</v>
      </c>
      <c r="D57" s="1215"/>
      <c r="E57" s="1216"/>
      <c r="F57" s="127">
        <v>4457</v>
      </c>
      <c r="G57" s="127">
        <v>6295</v>
      </c>
      <c r="H57" s="128">
        <v>7711</v>
      </c>
    </row>
    <row r="58" spans="2:8" ht="45.75" customHeight="1" x14ac:dyDescent="0.15">
      <c r="B58" s="129"/>
      <c r="C58" s="1203" t="s">
        <v>603</v>
      </c>
      <c r="D58" s="1204"/>
      <c r="E58" s="1205"/>
      <c r="F58" s="130">
        <v>3387</v>
      </c>
      <c r="G58" s="130">
        <v>3389</v>
      </c>
      <c r="H58" s="131">
        <v>3390</v>
      </c>
    </row>
    <row r="59" spans="2:8" ht="45.75" customHeight="1" x14ac:dyDescent="0.15">
      <c r="B59" s="129"/>
      <c r="C59" s="1203" t="s">
        <v>604</v>
      </c>
      <c r="D59" s="1204"/>
      <c r="E59" s="1205"/>
      <c r="F59" s="130" t="s">
        <v>530</v>
      </c>
      <c r="G59" s="130">
        <v>1500</v>
      </c>
      <c r="H59" s="131">
        <v>1870</v>
      </c>
    </row>
    <row r="60" spans="2:8" ht="45.75" customHeight="1" x14ac:dyDescent="0.15">
      <c r="B60" s="129"/>
      <c r="C60" s="1203" t="s">
        <v>605</v>
      </c>
      <c r="D60" s="1204"/>
      <c r="E60" s="1205"/>
      <c r="F60" s="130" t="s">
        <v>530</v>
      </c>
      <c r="G60" s="130">
        <v>300</v>
      </c>
      <c r="H60" s="131">
        <v>900</v>
      </c>
    </row>
    <row r="61" spans="2:8" ht="45.75" customHeight="1" x14ac:dyDescent="0.15">
      <c r="B61" s="129"/>
      <c r="C61" s="1203" t="s">
        <v>606</v>
      </c>
      <c r="D61" s="1204"/>
      <c r="E61" s="1205"/>
      <c r="F61" s="130">
        <v>288</v>
      </c>
      <c r="G61" s="130">
        <v>431</v>
      </c>
      <c r="H61" s="131">
        <v>695</v>
      </c>
    </row>
    <row r="62" spans="2:8" ht="45.75" customHeight="1" thickBot="1" x14ac:dyDescent="0.2">
      <c r="B62" s="132"/>
      <c r="C62" s="1206" t="s">
        <v>607</v>
      </c>
      <c r="D62" s="1207"/>
      <c r="E62" s="1208"/>
      <c r="F62" s="133">
        <v>69</v>
      </c>
      <c r="G62" s="133">
        <v>107</v>
      </c>
      <c r="H62" s="134">
        <v>219</v>
      </c>
    </row>
    <row r="63" spans="2:8" ht="52.5" customHeight="1" thickBot="1" x14ac:dyDescent="0.2">
      <c r="B63" s="135"/>
      <c r="C63" s="1209" t="s">
        <v>53</v>
      </c>
      <c r="D63" s="1209"/>
      <c r="E63" s="1210"/>
      <c r="F63" s="136">
        <v>11408</v>
      </c>
      <c r="G63" s="136">
        <v>13747</v>
      </c>
      <c r="H63" s="137">
        <v>16063</v>
      </c>
    </row>
    <row r="64" spans="2:8" x14ac:dyDescent="0.15"/>
  </sheetData>
  <sheetProtection algorithmName="SHA-512" hashValue="vs3ayJsrbqD76PGPijyB1TfTjDhzUmFO3qg4WCKtSbzssUJEIXRzSL9J42Y8YSyUAZOmjZL2oCNbxKFV20c1pg==" saltValue="Mj5UX+SL9ngVT4jsPPsi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103122</v>
      </c>
      <c r="E3" s="156"/>
      <c r="F3" s="157">
        <v>54684</v>
      </c>
      <c r="G3" s="158"/>
      <c r="H3" s="159"/>
    </row>
    <row r="4" spans="1:8" x14ac:dyDescent="0.15">
      <c r="A4" s="160"/>
      <c r="B4" s="161"/>
      <c r="C4" s="162"/>
      <c r="D4" s="163">
        <v>75021</v>
      </c>
      <c r="E4" s="164"/>
      <c r="F4" s="165">
        <v>32829</v>
      </c>
      <c r="G4" s="166"/>
      <c r="H4" s="167"/>
    </row>
    <row r="5" spans="1:8" x14ac:dyDescent="0.15">
      <c r="A5" s="148" t="s">
        <v>563</v>
      </c>
      <c r="B5" s="153"/>
      <c r="C5" s="154"/>
      <c r="D5" s="155">
        <v>125910</v>
      </c>
      <c r="E5" s="156"/>
      <c r="F5" s="157">
        <v>62383</v>
      </c>
      <c r="G5" s="158"/>
      <c r="H5" s="159"/>
    </row>
    <row r="6" spans="1:8" x14ac:dyDescent="0.15">
      <c r="A6" s="160"/>
      <c r="B6" s="161"/>
      <c r="C6" s="162"/>
      <c r="D6" s="163">
        <v>90639</v>
      </c>
      <c r="E6" s="164"/>
      <c r="F6" s="165">
        <v>35325</v>
      </c>
      <c r="G6" s="166"/>
      <c r="H6" s="167"/>
    </row>
    <row r="7" spans="1:8" x14ac:dyDescent="0.15">
      <c r="A7" s="148" t="s">
        <v>564</v>
      </c>
      <c r="B7" s="153"/>
      <c r="C7" s="154"/>
      <c r="D7" s="155">
        <v>52823</v>
      </c>
      <c r="E7" s="156"/>
      <c r="F7" s="157">
        <v>63812</v>
      </c>
      <c r="G7" s="158"/>
      <c r="H7" s="159"/>
    </row>
    <row r="8" spans="1:8" x14ac:dyDescent="0.15">
      <c r="A8" s="160"/>
      <c r="B8" s="161"/>
      <c r="C8" s="162"/>
      <c r="D8" s="163">
        <v>25243</v>
      </c>
      <c r="E8" s="164"/>
      <c r="F8" s="165">
        <v>33848</v>
      </c>
      <c r="G8" s="166"/>
      <c r="H8" s="167"/>
    </row>
    <row r="9" spans="1:8" x14ac:dyDescent="0.15">
      <c r="A9" s="148" t="s">
        <v>565</v>
      </c>
      <c r="B9" s="153"/>
      <c r="C9" s="154"/>
      <c r="D9" s="155">
        <v>47322</v>
      </c>
      <c r="E9" s="156"/>
      <c r="F9" s="157">
        <v>54225</v>
      </c>
      <c r="G9" s="158"/>
      <c r="H9" s="159"/>
    </row>
    <row r="10" spans="1:8" x14ac:dyDescent="0.15">
      <c r="A10" s="160"/>
      <c r="B10" s="161"/>
      <c r="C10" s="162"/>
      <c r="D10" s="163">
        <v>28936</v>
      </c>
      <c r="E10" s="164"/>
      <c r="F10" s="165">
        <v>27337</v>
      </c>
      <c r="G10" s="166"/>
      <c r="H10" s="167"/>
    </row>
    <row r="11" spans="1:8" x14ac:dyDescent="0.15">
      <c r="A11" s="148" t="s">
        <v>566</v>
      </c>
      <c r="B11" s="153"/>
      <c r="C11" s="154"/>
      <c r="D11" s="155">
        <v>48570</v>
      </c>
      <c r="E11" s="156"/>
      <c r="F11" s="157">
        <v>54016</v>
      </c>
      <c r="G11" s="158"/>
      <c r="H11" s="159"/>
    </row>
    <row r="12" spans="1:8" x14ac:dyDescent="0.15">
      <c r="A12" s="160"/>
      <c r="B12" s="161"/>
      <c r="C12" s="168"/>
      <c r="D12" s="163">
        <v>26050</v>
      </c>
      <c r="E12" s="164"/>
      <c r="F12" s="165">
        <v>28078</v>
      </c>
      <c r="G12" s="166"/>
      <c r="H12" s="167"/>
    </row>
    <row r="13" spans="1:8" x14ac:dyDescent="0.15">
      <c r="A13" s="148"/>
      <c r="B13" s="153"/>
      <c r="C13" s="169"/>
      <c r="D13" s="170">
        <v>75549</v>
      </c>
      <c r="E13" s="171"/>
      <c r="F13" s="172">
        <v>57824</v>
      </c>
      <c r="G13" s="173"/>
      <c r="H13" s="159"/>
    </row>
    <row r="14" spans="1:8" x14ac:dyDescent="0.15">
      <c r="A14" s="160"/>
      <c r="B14" s="161"/>
      <c r="C14" s="162"/>
      <c r="D14" s="163">
        <v>49178</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10.23</v>
      </c>
      <c r="C19" s="174">
        <f>ROUND(VALUE(SUBSTITUTE(実質収支比率等に係る経年分析!G$48,"▲","-")),2)</f>
        <v>8.25</v>
      </c>
      <c r="D19" s="174">
        <f>ROUND(VALUE(SUBSTITUTE(実質収支比率等に係る経年分析!H$48,"▲","-")),2)</f>
        <v>13.16</v>
      </c>
      <c r="E19" s="174">
        <f>ROUND(VALUE(SUBSTITUTE(実質収支比率等に係る経年分析!I$48,"▲","-")),2)</f>
        <v>16.12</v>
      </c>
      <c r="F19" s="174">
        <f>ROUND(VALUE(SUBSTITUTE(実質収支比率等に係る経年分析!J$48,"▲","-")),2)</f>
        <v>13.48</v>
      </c>
    </row>
    <row r="20" spans="1:11" x14ac:dyDescent="0.15">
      <c r="A20" s="174" t="s">
        <v>57</v>
      </c>
      <c r="B20" s="174">
        <f>ROUND(VALUE(SUBSTITUTE(実質収支比率等に係る経年分析!F$47,"▲","-")),2)</f>
        <v>26.72</v>
      </c>
      <c r="C20" s="174">
        <f>ROUND(VALUE(SUBSTITUTE(実質収支比率等に係る経年分析!G$47,"▲","-")),2)</f>
        <v>26.69</v>
      </c>
      <c r="D20" s="174">
        <f>ROUND(VALUE(SUBSTITUTE(実質収支比率等に係る経年分析!H$47,"▲","-")),2)</f>
        <v>25.83</v>
      </c>
      <c r="E20" s="174">
        <f>ROUND(VALUE(SUBSTITUTE(実質収支比率等に係る経年分析!I$47,"▲","-")),2)</f>
        <v>24.4</v>
      </c>
      <c r="F20" s="174">
        <f>ROUND(VALUE(SUBSTITUTE(実質収支比率等に係る経年分析!J$47,"▲","-")),2)</f>
        <v>25.61</v>
      </c>
    </row>
    <row r="21" spans="1:11" x14ac:dyDescent="0.15">
      <c r="A21" s="174" t="s">
        <v>58</v>
      </c>
      <c r="B21" s="174">
        <f>IF(ISNUMBER(VALUE(SUBSTITUTE(実質収支比率等に係る経年分析!F$49,"▲","-"))),ROUND(VALUE(SUBSTITUTE(実質収支比率等に係る経年分析!F$49,"▲","-")),2),NA())</f>
        <v>5.49</v>
      </c>
      <c r="C21" s="174">
        <f>IF(ISNUMBER(VALUE(SUBSTITUTE(実質収支比率等に係る経年分析!G$49,"▲","-"))),ROUND(VALUE(SUBSTITUTE(実質収支比率等に係る経年分析!G$49,"▲","-")),2),NA())</f>
        <v>-1.96</v>
      </c>
      <c r="D21" s="174">
        <f>IF(ISNUMBER(VALUE(SUBSTITUTE(実質収支比率等に係る経年分析!H$49,"▲","-"))),ROUND(VALUE(SUBSTITUTE(実質収支比率等に係る経年分析!H$49,"▲","-")),2),NA())</f>
        <v>7.32</v>
      </c>
      <c r="E21" s="174">
        <f>IF(ISNUMBER(VALUE(SUBSTITUTE(実質収支比率等に係る経年分析!I$49,"▲","-"))),ROUND(VALUE(SUBSTITUTE(実質収支比率等に係る経年分析!I$49,"▲","-")),2),NA())</f>
        <v>3.69</v>
      </c>
      <c r="F21" s="174">
        <f>IF(ISNUMBER(VALUE(SUBSTITUTE(実質収支比率等に係る経年分析!J$49,"▲","-"))),ROUND(VALUE(SUBSTITUTE(実質収支比率等に係る経年分析!J$49,"▲","-")),2),NA())</f>
        <v>-3.44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0.03</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0.01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#N/A</v>
      </c>
      <c r="G28" s="175">
        <f>IF(ROUND(VALUE(SUBSTITUTE(連結実質赤字比率に係る赤字・黒字の構成分析!H$42,"▲", "-")), 2) &gt;= 0, ABS(ROUND(VALUE(SUBSTITUTE(連結実質赤字比率に係る赤字・黒字の構成分析!H$42,"▲", "-")), 2)), NA())</f>
        <v>0</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2.2400000000000002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1.1000000000000001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0.77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0.28999999999999998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x14ac:dyDescent="0.15">
      <c r="A30" s="175" t="str">
        <f>IF(連結実質赤字比率に係る赤字・黒字の構成分析!C$40="",NA(),連結実質赤字比率に係る赤字・黒字の構成分析!C$40)</f>
        <v>後期高齢者医療保険事業特別会計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0.66</v>
      </c>
    </row>
    <row r="32" spans="1:11" x14ac:dyDescent="0.15">
      <c r="A32" s="175" t="str">
        <f>IF(連結実質赤字比率に係る赤字・黒字の構成分析!C$38="",NA(),連結実質赤字比率に係る赤字・黒字の構成分析!C$38)</f>
        <v>港湾上屋事業特別会計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12.53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13.47</v>
      </c>
    </row>
    <row r="36" spans="1:16" x14ac:dyDescent="0.15">
      <c r="A36" s="175" t="str">
        <f>IF(連結実質赤字比率に係る赤字・黒字の構成分析!C$34="",NA(),連結実質赤字比率に係る赤字・黒字の構成分析!C$34)</f>
        <v>工業用水道事業会計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16.149999999999999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4140</v>
      </c>
      <c r="E42" s="176"/>
      <c r="F42" s="176"/>
      <c r="G42" s="176">
        <f>'実質公債費比率（分子）の構造'!L$52</f>
        <v>4193</v>
      </c>
      <c r="H42" s="176"/>
      <c r="I42" s="176"/>
      <c r="J42" s="176">
        <f>'実質公債費比率（分子）の構造'!M$52</f>
        <v>4247</v>
      </c>
      <c r="K42" s="176"/>
      <c r="L42" s="176"/>
      <c r="M42" s="176">
        <f>'実質公債費比率（分子）の構造'!N$52</f>
        <v>4465</v>
      </c>
      <c r="N42" s="176"/>
      <c r="O42" s="176"/>
      <c r="P42" s="176">
        <f>'実質公債費比率（分子）の構造'!O$52</f>
        <v>4038</v>
      </c>
    </row>
    <row r="43" spans="1:16" x14ac:dyDescent="0.15">
      <c r="A43" s="176" t="s">
        <v>66</v>
      </c>
      <c r="B43" s="176">
        <f>'実質公債費比率（分子）の構造'!K$51</f>
        <v>1</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66</v>
      </c>
      <c r="C44" s="176"/>
      <c r="D44" s="176"/>
      <c r="E44" s="176">
        <f>'実質公債費比率（分子）の構造'!L$50</f>
        <v>66</v>
      </c>
      <c r="F44" s="176"/>
      <c r="G44" s="176"/>
      <c r="H44" s="176">
        <f>'実質公債費比率（分子）の構造'!M$50</f>
        <v>64</v>
      </c>
      <c r="I44" s="176"/>
      <c r="J44" s="176"/>
      <c r="K44" s="176">
        <f>'実質公債費比率（分子）の構造'!N$50</f>
        <v>27</v>
      </c>
      <c r="L44" s="176"/>
      <c r="M44" s="176"/>
      <c r="N44" s="176">
        <f>'実質公債費比率（分子）の構造'!O$50</f>
        <v>24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995</v>
      </c>
      <c r="C46" s="176"/>
      <c r="D46" s="176"/>
      <c r="E46" s="176">
        <f>'実質公債費比率（分子）の構造'!L$48</f>
        <v>1001</v>
      </c>
      <c r="F46" s="176"/>
      <c r="G46" s="176"/>
      <c r="H46" s="176">
        <f>'実質公債費比率（分子）の構造'!M$48</f>
        <v>896</v>
      </c>
      <c r="I46" s="176"/>
      <c r="J46" s="176"/>
      <c r="K46" s="176">
        <f>'実質公債費比率（分子）の構造'!N$48</f>
        <v>921</v>
      </c>
      <c r="L46" s="176"/>
      <c r="M46" s="176"/>
      <c r="N46" s="176">
        <f>'実質公債費比率（分子）の構造'!O$48</f>
        <v>733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4844</v>
      </c>
      <c r="C49" s="176"/>
      <c r="D49" s="176"/>
      <c r="E49" s="176">
        <f>'実質公債費比率（分子）の構造'!L$45</f>
        <v>4844</v>
      </c>
      <c r="F49" s="176"/>
      <c r="G49" s="176"/>
      <c r="H49" s="176">
        <f>'実質公債費比率（分子）の構造'!M$45</f>
        <v>5076</v>
      </c>
      <c r="I49" s="176"/>
      <c r="J49" s="176"/>
      <c r="K49" s="176">
        <f>'実質公債費比率（分子）の構造'!N$45</f>
        <v>5035</v>
      </c>
      <c r="L49" s="176"/>
      <c r="M49" s="176"/>
      <c r="N49" s="176">
        <f>'実質公債費比率（分子）の構造'!O$45</f>
        <v>5060</v>
      </c>
      <c r="O49" s="176"/>
      <c r="P49" s="176"/>
    </row>
    <row r="50" spans="1:16" x14ac:dyDescent="0.15">
      <c r="A50" s="176" t="s">
        <v>73</v>
      </c>
      <c r="B50" s="176" t="e">
        <f>NA()</f>
        <v>#N/A</v>
      </c>
      <c r="C50" s="176">
        <f>IF(ISNUMBER('実質公債費比率（分子）の構造'!K$53),'実質公債費比率（分子）の構造'!K$53,NA())</f>
        <v>1766</v>
      </c>
      <c r="D50" s="176" t="e">
        <f>NA()</f>
        <v>#N/A</v>
      </c>
      <c r="E50" s="176" t="e">
        <f>NA()</f>
        <v>#N/A</v>
      </c>
      <c r="F50" s="176">
        <f>IF(ISNUMBER('実質公債費比率（分子）の構造'!L$53),'実質公債費比率（分子）の構造'!L$53,NA())</f>
        <v>1718</v>
      </c>
      <c r="G50" s="176" t="e">
        <f>NA()</f>
        <v>#N/A</v>
      </c>
      <c r="H50" s="176" t="e">
        <f>NA()</f>
        <v>#N/A</v>
      </c>
      <c r="I50" s="176">
        <f>IF(ISNUMBER('実質公債費比率（分子）の構造'!M$53),'実質公債費比率（分子）の構造'!M$53,NA())</f>
        <v>1789</v>
      </c>
      <c r="J50" s="176" t="e">
        <f>NA()</f>
        <v>#N/A</v>
      </c>
      <c r="K50" s="176" t="e">
        <f>NA()</f>
        <v>#N/A</v>
      </c>
      <c r="L50" s="176">
        <f>IF(ISNUMBER('実質公債費比率（分子）の構造'!N$53),'実質公債費比率（分子）の構造'!N$53,NA())</f>
        <v>1518</v>
      </c>
      <c r="M50" s="176" t="e">
        <f>NA()</f>
        <v>#N/A</v>
      </c>
      <c r="N50" s="176" t="e">
        <f>NA()</f>
        <v>#N/A</v>
      </c>
      <c r="O50" s="176">
        <f>IF(ISNUMBER('実質公債費比率（分子）の構造'!O$53),'実質公債費比率（分子）の構造'!O$53,NA())</f>
        <v>1779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49595</v>
      </c>
      <c r="E56" s="175"/>
      <c r="F56" s="175"/>
      <c r="G56" s="175">
        <f>'将来負担比率（分子）の構造'!J$52</f>
        <v>51586</v>
      </c>
      <c r="H56" s="175"/>
      <c r="I56" s="175"/>
      <c r="J56" s="175">
        <f>'将来負担比率（分子）の構造'!K$52</f>
        <v>50001</v>
      </c>
      <c r="K56" s="175"/>
      <c r="L56" s="175"/>
      <c r="M56" s="175">
        <f>'将来負担比率（分子）の構造'!L$52</f>
        <v>46678</v>
      </c>
      <c r="N56" s="175"/>
      <c r="O56" s="175"/>
      <c r="P56" s="175">
        <f>'将来負担比率（分子）の構造'!M$52</f>
        <v>45428</v>
      </c>
    </row>
    <row r="57" spans="1:16" x14ac:dyDescent="0.15">
      <c r="A57" s="175" t="s">
        <v>44</v>
      </c>
      <c r="B57" s="175"/>
      <c r="C57" s="175"/>
      <c r="D57" s="175">
        <f>'将来負担比率（分子）の構造'!I$51</f>
        <v>420</v>
      </c>
      <c r="E57" s="175"/>
      <c r="F57" s="175"/>
      <c r="G57" s="175">
        <f>'将来負担比率（分子）の構造'!J$51</f>
        <v>311</v>
      </c>
      <c r="H57" s="175"/>
      <c r="I57" s="175"/>
      <c r="J57" s="175">
        <f>'将来負担比率（分子）の構造'!K$51</f>
        <v>260</v>
      </c>
      <c r="K57" s="175"/>
      <c r="L57" s="175"/>
      <c r="M57" s="175">
        <f>'将来負担比率（分子）の構造'!L$51</f>
        <v>228</v>
      </c>
      <c r="N57" s="175"/>
      <c r="O57" s="175"/>
      <c r="P57" s="175">
        <f>'将来負担比率（分子）の構造'!M$51</f>
        <v>196</v>
      </c>
    </row>
    <row r="58" spans="1:16" x14ac:dyDescent="0.15">
      <c r="A58" s="175" t="s">
        <v>43</v>
      </c>
      <c r="B58" s="175"/>
      <c r="C58" s="175"/>
      <c r="D58" s="175">
        <f>'将来負担比率（分子）の構造'!I$50</f>
        <v>8566</v>
      </c>
      <c r="E58" s="175"/>
      <c r="F58" s="175"/>
      <c r="G58" s="175">
        <f>'将来負担比率（分子）の構造'!J$50</f>
        <v>8580</v>
      </c>
      <c r="H58" s="175"/>
      <c r="I58" s="175"/>
      <c r="J58" s="175">
        <f>'将来負担比率（分子）の構造'!K$50</f>
        <v>9016</v>
      </c>
      <c r="K58" s="175"/>
      <c r="L58" s="175"/>
      <c r="M58" s="175">
        <f>'将来負担比率（分子）の構造'!L$50</f>
        <v>11477</v>
      </c>
      <c r="N58" s="175"/>
      <c r="O58" s="175"/>
      <c r="P58" s="175">
        <f>'将来負担比率（分子）の構造'!M$50</f>
        <v>13860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5512</v>
      </c>
      <c r="C62" s="175"/>
      <c r="D62" s="175"/>
      <c r="E62" s="175">
        <f>'将来負担比率（分子）の構造'!J$45</f>
        <v>5342</v>
      </c>
      <c r="F62" s="175"/>
      <c r="G62" s="175"/>
      <c r="H62" s="175">
        <f>'将来負担比率（分子）の構造'!K$45</f>
        <v>5746</v>
      </c>
      <c r="I62" s="175"/>
      <c r="J62" s="175"/>
      <c r="K62" s="175">
        <f>'将来負担比率（分子）の構造'!L$45</f>
        <v>5213</v>
      </c>
      <c r="L62" s="175"/>
      <c r="M62" s="175"/>
      <c r="N62" s="175">
        <f>'将来負担比率（分子）の構造'!M$45</f>
        <v>5306</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13573</v>
      </c>
      <c r="C64" s="175"/>
      <c r="D64" s="175"/>
      <c r="E64" s="175">
        <f>'将来負担比率（分子）の構造'!J$43</f>
        <v>13043</v>
      </c>
      <c r="F64" s="175"/>
      <c r="G64" s="175"/>
      <c r="H64" s="175">
        <f>'将来負担比率（分子）の構造'!K$43</f>
        <v>11983</v>
      </c>
      <c r="I64" s="175"/>
      <c r="J64" s="175"/>
      <c r="K64" s="175">
        <f>'将来負担比率（分子）の構造'!L$43</f>
        <v>11644</v>
      </c>
      <c r="L64" s="175"/>
      <c r="M64" s="175"/>
      <c r="N64" s="175">
        <f>'将来負担比率（分子）の構造'!M$43</f>
        <v>11013</v>
      </c>
      <c r="O64" s="175"/>
      <c r="P64" s="175"/>
    </row>
    <row r="65" spans="1:16" x14ac:dyDescent="0.15">
      <c r="A65" s="175" t="s">
        <v>34</v>
      </c>
      <c r="B65" s="175">
        <f>'将来負担比率（分子）の構造'!I$42</f>
        <v>203</v>
      </c>
      <c r="C65" s="175"/>
      <c r="D65" s="175"/>
      <c r="E65" s="175">
        <f>'将来負担比率（分子）の構造'!J$42</f>
        <v>139</v>
      </c>
      <c r="F65" s="175"/>
      <c r="G65" s="175"/>
      <c r="H65" s="175">
        <f>'将来負担比率（分子）の構造'!K$42</f>
        <v>76</v>
      </c>
      <c r="I65" s="175"/>
      <c r="J65" s="175"/>
      <c r="K65" s="175">
        <f>'将来負担比率（分子）の構造'!L$42</f>
        <v>24</v>
      </c>
      <c r="L65" s="175"/>
      <c r="M65" s="175"/>
      <c r="N65" s="175" t="str">
        <f>'将来負担比率（分子）の構造'!M$42</f>
        <v>-</v>
      </c>
      <c r="O65" s="175"/>
      <c r="P65" s="175"/>
    </row>
    <row r="66" spans="1:16" x14ac:dyDescent="0.15">
      <c r="A66" s="175" t="s">
        <v>33</v>
      </c>
      <c r="B66" s="175">
        <f>'将来負担比率（分子）の構造'!I$41</f>
        <v>59729</v>
      </c>
      <c r="C66" s="175"/>
      <c r="D66" s="175"/>
      <c r="E66" s="175">
        <f>'将来負担比率（分子）の構造'!J$41</f>
        <v>63113</v>
      </c>
      <c r="F66" s="175"/>
      <c r="G66" s="175"/>
      <c r="H66" s="175">
        <f>'将来負担比率（分子）の構造'!K$41</f>
        <v>60797</v>
      </c>
      <c r="I66" s="175"/>
      <c r="J66" s="175"/>
      <c r="K66" s="175">
        <f>'将来負担比率（分子）の構造'!L$41</f>
        <v>58557</v>
      </c>
      <c r="L66" s="175"/>
      <c r="M66" s="175"/>
      <c r="N66" s="175">
        <f>'将来負担比率（分子）の構造'!M$41</f>
        <v>55406</v>
      </c>
      <c r="O66" s="175"/>
      <c r="P66" s="175"/>
    </row>
    <row r="67" spans="1:16" x14ac:dyDescent="0.15">
      <c r="A67" s="175" t="s">
        <v>77</v>
      </c>
      <c r="B67" s="175" t="e">
        <f>NA()</f>
        <v>#N/A</v>
      </c>
      <c r="C67" s="175">
        <f>IF(ISNUMBER('将来負担比率（分子）の構造'!I$53), IF('将来負担比率（分子）の構造'!I$53 &lt; 0, 0, '将来負担比率（分子）の構造'!I$53), NA())</f>
        <v>20436</v>
      </c>
      <c r="D67" s="175" t="e">
        <f>NA()</f>
        <v>#N/A</v>
      </c>
      <c r="E67" s="175" t="e">
        <f>NA()</f>
        <v>#N/A</v>
      </c>
      <c r="F67" s="175">
        <f>IF(ISNUMBER('将来負担比率（分子）の構造'!J$53), IF('将来負担比率（分子）の構造'!J$53 &lt; 0, 0, '将来負担比率（分子）の構造'!J$53), NA())</f>
        <v>21160</v>
      </c>
      <c r="G67" s="175" t="e">
        <f>NA()</f>
        <v>#N/A</v>
      </c>
      <c r="H67" s="175" t="e">
        <f>NA()</f>
        <v>#N/A</v>
      </c>
      <c r="I67" s="175">
        <f>IF(ISNUMBER('将来負担比率（分子）の構造'!K$53), IF('将来負担比率（分子）の構造'!K$53 &lt; 0, 0, '将来負担比率（分子）の構造'!K$53), NA())</f>
        <v>19325</v>
      </c>
      <c r="J67" s="175" t="e">
        <f>NA()</f>
        <v>#N/A</v>
      </c>
      <c r="K67" s="175" t="e">
        <f>NA()</f>
        <v>#N/A</v>
      </c>
      <c r="L67" s="175">
        <f>IF(ISNUMBER('将来負担比率（分子）の構造'!L$53), IF('将来負担比率（分子）の構造'!L$53 &lt; 0, 0, '将来負担比率（分子）の構造'!L$53), NA())</f>
        <v>17053</v>
      </c>
      <c r="M67" s="175" t="e">
        <f>NA()</f>
        <v>#N/A</v>
      </c>
      <c r="N67" s="175" t="e">
        <f>NA()</f>
        <v>#N/A</v>
      </c>
      <c r="O67" s="175">
        <f>IF(ISNUMBER('将来負担比率（分子）の構造'!M$53), IF('将来負担比率（分子）の構造'!M$53 &lt; 0, 0, '将来負担比率（分子）の構造'!M$53), NA())</f>
        <v>12240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6324</v>
      </c>
      <c r="C72" s="179">
        <f>基金残高に係る経年分析!G55</f>
        <v>6324</v>
      </c>
      <c r="D72" s="179">
        <f>基金残高に係る経年分析!H55</f>
        <v>6324</v>
      </c>
    </row>
    <row r="73" spans="1:16" x14ac:dyDescent="0.15">
      <c r="A73" s="178" t="s">
        <v>80</v>
      </c>
      <c r="B73" s="179">
        <f>基金残高に係る経年分析!F56</f>
        <v>628</v>
      </c>
      <c r="C73" s="179">
        <f>基金残高に係る経年分析!G56</f>
        <v>1128</v>
      </c>
      <c r="D73" s="179">
        <f>基金残高に係る経年分析!H56</f>
        <v>2028</v>
      </c>
    </row>
    <row r="74" spans="1:16" x14ac:dyDescent="0.15">
      <c r="A74" s="178" t="s">
        <v>81</v>
      </c>
      <c r="B74" s="179">
        <f>基金残高に係る経年分析!F57</f>
        <v>4457</v>
      </c>
      <c r="C74" s="179">
        <f>基金残高に係る経年分析!G57</f>
        <v>6295</v>
      </c>
      <c r="D74" s="179">
        <f>基金残高に係る経年分析!H57</f>
        <v>7711</v>
      </c>
    </row>
  </sheetData>
  <sheetProtection algorithmName="SHA-512" hashValue="SJuPmsj/7DofYxpJEUxg7PBwsKsRejyeB9KzDUXrTRWzVA1l+HNE/SXR7/WlMz7/FMPxOOlQspy2pz2elncauQ==" saltValue="sw1tMYYGJ7l3Ks7lYuUq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T2" sqref="T2"/>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15851820</v>
      </c>
      <c r="S5" s="677"/>
      <c r="T5" s="677"/>
      <c r="U5" s="677"/>
      <c r="V5" s="677"/>
      <c r="W5" s="677"/>
      <c r="X5" s="677"/>
      <c r="Y5" s="702"/>
      <c r="Z5" s="715">
        <v>35</v>
      </c>
      <c r="AA5" s="715"/>
      <c r="AB5" s="715"/>
      <c r="AC5" s="715"/>
      <c r="AD5" s="716">
        <v>15851820</v>
      </c>
      <c r="AE5" s="716"/>
      <c r="AF5" s="716"/>
      <c r="AG5" s="716"/>
      <c r="AH5" s="716"/>
      <c r="AI5" s="716"/>
      <c r="AJ5" s="716"/>
      <c r="AK5" s="716"/>
      <c r="AL5" s="703">
        <v>64.900000000000006</v>
      </c>
      <c r="AM5" s="685"/>
      <c r="AN5" s="685"/>
      <c r="AO5" s="704"/>
      <c r="AP5" s="679" t="s">
        <v>230</v>
      </c>
      <c r="AQ5" s="680"/>
      <c r="AR5" s="680"/>
      <c r="AS5" s="680"/>
      <c r="AT5" s="680"/>
      <c r="AU5" s="680"/>
      <c r="AV5" s="680"/>
      <c r="AW5" s="680"/>
      <c r="AX5" s="680"/>
      <c r="AY5" s="680"/>
      <c r="AZ5" s="680"/>
      <c r="BA5" s="680"/>
      <c r="BB5" s="680"/>
      <c r="BC5" s="680"/>
      <c r="BD5" s="680"/>
      <c r="BE5" s="680"/>
      <c r="BF5" s="681"/>
      <c r="BG5" s="621">
        <v>15847518</v>
      </c>
      <c r="BH5" s="622"/>
      <c r="BI5" s="622"/>
      <c r="BJ5" s="622"/>
      <c r="BK5" s="622"/>
      <c r="BL5" s="622"/>
      <c r="BM5" s="622"/>
      <c r="BN5" s="623"/>
      <c r="BO5" s="659">
        <v>100</v>
      </c>
      <c r="BP5" s="659"/>
      <c r="BQ5" s="659"/>
      <c r="BR5" s="659"/>
      <c r="BS5" s="660">
        <v>287836</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414142</v>
      </c>
      <c r="S6" s="622"/>
      <c r="T6" s="622"/>
      <c r="U6" s="622"/>
      <c r="V6" s="622"/>
      <c r="W6" s="622"/>
      <c r="X6" s="622"/>
      <c r="Y6" s="623"/>
      <c r="Z6" s="659">
        <v>0.9</v>
      </c>
      <c r="AA6" s="659"/>
      <c r="AB6" s="659"/>
      <c r="AC6" s="659"/>
      <c r="AD6" s="660">
        <v>414142</v>
      </c>
      <c r="AE6" s="660"/>
      <c r="AF6" s="660"/>
      <c r="AG6" s="660"/>
      <c r="AH6" s="660"/>
      <c r="AI6" s="660"/>
      <c r="AJ6" s="660"/>
      <c r="AK6" s="660"/>
      <c r="AL6" s="624">
        <v>1.7</v>
      </c>
      <c r="AM6" s="625"/>
      <c r="AN6" s="625"/>
      <c r="AO6" s="661"/>
      <c r="AP6" s="618" t="s">
        <v>235</v>
      </c>
      <c r="AQ6" s="619"/>
      <c r="AR6" s="619"/>
      <c r="AS6" s="619"/>
      <c r="AT6" s="619"/>
      <c r="AU6" s="619"/>
      <c r="AV6" s="619"/>
      <c r="AW6" s="619"/>
      <c r="AX6" s="619"/>
      <c r="AY6" s="619"/>
      <c r="AZ6" s="619"/>
      <c r="BA6" s="619"/>
      <c r="BB6" s="619"/>
      <c r="BC6" s="619"/>
      <c r="BD6" s="619"/>
      <c r="BE6" s="619"/>
      <c r="BF6" s="620"/>
      <c r="BG6" s="621">
        <v>15847518</v>
      </c>
      <c r="BH6" s="622"/>
      <c r="BI6" s="622"/>
      <c r="BJ6" s="622"/>
      <c r="BK6" s="622"/>
      <c r="BL6" s="622"/>
      <c r="BM6" s="622"/>
      <c r="BN6" s="623"/>
      <c r="BO6" s="659">
        <v>100</v>
      </c>
      <c r="BP6" s="659"/>
      <c r="BQ6" s="659"/>
      <c r="BR6" s="659"/>
      <c r="BS6" s="660">
        <v>287836</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231301</v>
      </c>
      <c r="CS6" s="622"/>
      <c r="CT6" s="622"/>
      <c r="CU6" s="622"/>
      <c r="CV6" s="622"/>
      <c r="CW6" s="622"/>
      <c r="CX6" s="622"/>
      <c r="CY6" s="623"/>
      <c r="CZ6" s="703">
        <v>0.6</v>
      </c>
      <c r="DA6" s="685"/>
      <c r="DB6" s="685"/>
      <c r="DC6" s="705"/>
      <c r="DD6" s="627" t="s">
        <v>237</v>
      </c>
      <c r="DE6" s="622"/>
      <c r="DF6" s="622"/>
      <c r="DG6" s="622"/>
      <c r="DH6" s="622"/>
      <c r="DI6" s="622"/>
      <c r="DJ6" s="622"/>
      <c r="DK6" s="622"/>
      <c r="DL6" s="622"/>
      <c r="DM6" s="622"/>
      <c r="DN6" s="622"/>
      <c r="DO6" s="622"/>
      <c r="DP6" s="623"/>
      <c r="DQ6" s="627">
        <v>231301</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10190</v>
      </c>
      <c r="S7" s="622"/>
      <c r="T7" s="622"/>
      <c r="U7" s="622"/>
      <c r="V7" s="622"/>
      <c r="W7" s="622"/>
      <c r="X7" s="622"/>
      <c r="Y7" s="623"/>
      <c r="Z7" s="659">
        <v>0</v>
      </c>
      <c r="AA7" s="659"/>
      <c r="AB7" s="659"/>
      <c r="AC7" s="659"/>
      <c r="AD7" s="660">
        <v>10190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5574174</v>
      </c>
      <c r="BH7" s="622"/>
      <c r="BI7" s="622"/>
      <c r="BJ7" s="622"/>
      <c r="BK7" s="622"/>
      <c r="BL7" s="622"/>
      <c r="BM7" s="622"/>
      <c r="BN7" s="623"/>
      <c r="BO7" s="659">
        <v>35.200000000000003</v>
      </c>
      <c r="BP7" s="659"/>
      <c r="BQ7" s="659"/>
      <c r="BR7" s="659"/>
      <c r="BS7" s="660">
        <v>287836</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6480677</v>
      </c>
      <c r="CS7" s="622"/>
      <c r="CT7" s="622"/>
      <c r="CU7" s="622"/>
      <c r="CV7" s="622"/>
      <c r="CW7" s="622"/>
      <c r="CX7" s="622"/>
      <c r="CY7" s="623"/>
      <c r="CZ7" s="659">
        <v>15.5</v>
      </c>
      <c r="DA7" s="659"/>
      <c r="DB7" s="659"/>
      <c r="DC7" s="659"/>
      <c r="DD7" s="627">
        <v>1058046</v>
      </c>
      <c r="DE7" s="622"/>
      <c r="DF7" s="622"/>
      <c r="DG7" s="622"/>
      <c r="DH7" s="622"/>
      <c r="DI7" s="622"/>
      <c r="DJ7" s="622"/>
      <c r="DK7" s="622"/>
      <c r="DL7" s="622"/>
      <c r="DM7" s="622"/>
      <c r="DN7" s="622"/>
      <c r="DO7" s="622"/>
      <c r="DP7" s="623"/>
      <c r="DQ7" s="627">
        <v>4485401</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61073</v>
      </c>
      <c r="S8" s="622"/>
      <c r="T8" s="622"/>
      <c r="U8" s="622"/>
      <c r="V8" s="622"/>
      <c r="W8" s="622"/>
      <c r="X8" s="622"/>
      <c r="Y8" s="623"/>
      <c r="Z8" s="659">
        <v>0.1</v>
      </c>
      <c r="AA8" s="659"/>
      <c r="AB8" s="659"/>
      <c r="AC8" s="659"/>
      <c r="AD8" s="660">
        <v>61073</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153149</v>
      </c>
      <c r="BH8" s="622"/>
      <c r="BI8" s="622"/>
      <c r="BJ8" s="622"/>
      <c r="BK8" s="622"/>
      <c r="BL8" s="622"/>
      <c r="BM8" s="622"/>
      <c r="BN8" s="623"/>
      <c r="BO8" s="659">
        <v>1</v>
      </c>
      <c r="BP8" s="659"/>
      <c r="BQ8" s="659"/>
      <c r="BR8" s="659"/>
      <c r="BS8" s="660" t="s">
        <v>131</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15334961</v>
      </c>
      <c r="CS8" s="622"/>
      <c r="CT8" s="622"/>
      <c r="CU8" s="622"/>
      <c r="CV8" s="622"/>
      <c r="CW8" s="622"/>
      <c r="CX8" s="622"/>
      <c r="CY8" s="623"/>
      <c r="CZ8" s="659">
        <v>36.700000000000003</v>
      </c>
      <c r="DA8" s="659"/>
      <c r="DB8" s="659"/>
      <c r="DC8" s="659"/>
      <c r="DD8" s="627">
        <v>178302</v>
      </c>
      <c r="DE8" s="622"/>
      <c r="DF8" s="622"/>
      <c r="DG8" s="622"/>
      <c r="DH8" s="622"/>
      <c r="DI8" s="622"/>
      <c r="DJ8" s="622"/>
      <c r="DK8" s="622"/>
      <c r="DL8" s="622"/>
      <c r="DM8" s="622"/>
      <c r="DN8" s="622"/>
      <c r="DO8" s="622"/>
      <c r="DP8" s="623"/>
      <c r="DQ8" s="627">
        <v>8029896</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50206</v>
      </c>
      <c r="S9" s="622"/>
      <c r="T9" s="622"/>
      <c r="U9" s="622"/>
      <c r="V9" s="622"/>
      <c r="W9" s="622"/>
      <c r="X9" s="622"/>
      <c r="Y9" s="623"/>
      <c r="Z9" s="659">
        <v>0.1</v>
      </c>
      <c r="AA9" s="659"/>
      <c r="AB9" s="659"/>
      <c r="AC9" s="659"/>
      <c r="AD9" s="660">
        <v>50206</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4140761</v>
      </c>
      <c r="BH9" s="622"/>
      <c r="BI9" s="622"/>
      <c r="BJ9" s="622"/>
      <c r="BK9" s="622"/>
      <c r="BL9" s="622"/>
      <c r="BM9" s="622"/>
      <c r="BN9" s="623"/>
      <c r="BO9" s="659">
        <v>26.1</v>
      </c>
      <c r="BP9" s="659"/>
      <c r="BQ9" s="659"/>
      <c r="BR9" s="659"/>
      <c r="BS9" s="660" t="s">
        <v>186</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3984374</v>
      </c>
      <c r="CS9" s="622"/>
      <c r="CT9" s="622"/>
      <c r="CU9" s="622"/>
      <c r="CV9" s="622"/>
      <c r="CW9" s="622"/>
      <c r="CX9" s="622"/>
      <c r="CY9" s="623"/>
      <c r="CZ9" s="659">
        <v>9.5</v>
      </c>
      <c r="DA9" s="659"/>
      <c r="DB9" s="659"/>
      <c r="DC9" s="659"/>
      <c r="DD9" s="627">
        <v>392521</v>
      </c>
      <c r="DE9" s="622"/>
      <c r="DF9" s="622"/>
      <c r="DG9" s="622"/>
      <c r="DH9" s="622"/>
      <c r="DI9" s="622"/>
      <c r="DJ9" s="622"/>
      <c r="DK9" s="622"/>
      <c r="DL9" s="622"/>
      <c r="DM9" s="622"/>
      <c r="DN9" s="622"/>
      <c r="DO9" s="622"/>
      <c r="DP9" s="623"/>
      <c r="DQ9" s="627">
        <v>3015041</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186</v>
      </c>
      <c r="S10" s="622"/>
      <c r="T10" s="622"/>
      <c r="U10" s="622"/>
      <c r="V10" s="622"/>
      <c r="W10" s="622"/>
      <c r="X10" s="622"/>
      <c r="Y10" s="623"/>
      <c r="Z10" s="659" t="s">
        <v>237</v>
      </c>
      <c r="AA10" s="659"/>
      <c r="AB10" s="659"/>
      <c r="AC10" s="659"/>
      <c r="AD10" s="660" t="s">
        <v>186</v>
      </c>
      <c r="AE10" s="660"/>
      <c r="AF10" s="660"/>
      <c r="AG10" s="660"/>
      <c r="AH10" s="660"/>
      <c r="AI10" s="660"/>
      <c r="AJ10" s="660"/>
      <c r="AK10" s="660"/>
      <c r="AL10" s="624" t="s">
        <v>186</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251874</v>
      </c>
      <c r="BH10" s="622"/>
      <c r="BI10" s="622"/>
      <c r="BJ10" s="622"/>
      <c r="BK10" s="622"/>
      <c r="BL10" s="622"/>
      <c r="BM10" s="622"/>
      <c r="BN10" s="623"/>
      <c r="BO10" s="659">
        <v>1.6</v>
      </c>
      <c r="BP10" s="659"/>
      <c r="BQ10" s="659"/>
      <c r="BR10" s="659"/>
      <c r="BS10" s="660" t="s">
        <v>131</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54702</v>
      </c>
      <c r="CS10" s="622"/>
      <c r="CT10" s="622"/>
      <c r="CU10" s="622"/>
      <c r="CV10" s="622"/>
      <c r="CW10" s="622"/>
      <c r="CX10" s="622"/>
      <c r="CY10" s="623"/>
      <c r="CZ10" s="659">
        <v>0.1</v>
      </c>
      <c r="DA10" s="659"/>
      <c r="DB10" s="659"/>
      <c r="DC10" s="659"/>
      <c r="DD10" s="627" t="s">
        <v>186</v>
      </c>
      <c r="DE10" s="622"/>
      <c r="DF10" s="622"/>
      <c r="DG10" s="622"/>
      <c r="DH10" s="622"/>
      <c r="DI10" s="622"/>
      <c r="DJ10" s="622"/>
      <c r="DK10" s="622"/>
      <c r="DL10" s="622"/>
      <c r="DM10" s="622"/>
      <c r="DN10" s="622"/>
      <c r="DO10" s="622"/>
      <c r="DP10" s="623"/>
      <c r="DQ10" s="627">
        <v>9690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2123941</v>
      </c>
      <c r="S11" s="622"/>
      <c r="T11" s="622"/>
      <c r="U11" s="622"/>
      <c r="V11" s="622"/>
      <c r="W11" s="622"/>
      <c r="X11" s="622"/>
      <c r="Y11" s="623"/>
      <c r="Z11" s="624">
        <v>4.7</v>
      </c>
      <c r="AA11" s="625"/>
      <c r="AB11" s="625"/>
      <c r="AC11" s="626"/>
      <c r="AD11" s="627">
        <v>2123941</v>
      </c>
      <c r="AE11" s="622"/>
      <c r="AF11" s="622"/>
      <c r="AG11" s="622"/>
      <c r="AH11" s="622"/>
      <c r="AI11" s="622"/>
      <c r="AJ11" s="622"/>
      <c r="AK11" s="623"/>
      <c r="AL11" s="624">
        <v>8.6999999999999993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1028390</v>
      </c>
      <c r="BH11" s="622"/>
      <c r="BI11" s="622"/>
      <c r="BJ11" s="622"/>
      <c r="BK11" s="622"/>
      <c r="BL11" s="622"/>
      <c r="BM11" s="622"/>
      <c r="BN11" s="623"/>
      <c r="BO11" s="659">
        <v>6.5</v>
      </c>
      <c r="BP11" s="659"/>
      <c r="BQ11" s="659"/>
      <c r="BR11" s="659"/>
      <c r="BS11" s="660">
        <v>287836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796941</v>
      </c>
      <c r="CS11" s="622"/>
      <c r="CT11" s="622"/>
      <c r="CU11" s="622"/>
      <c r="CV11" s="622"/>
      <c r="CW11" s="622"/>
      <c r="CX11" s="622"/>
      <c r="CY11" s="623"/>
      <c r="CZ11" s="659">
        <v>1.9</v>
      </c>
      <c r="DA11" s="659"/>
      <c r="DB11" s="659"/>
      <c r="DC11" s="659"/>
      <c r="DD11" s="627">
        <v>304479</v>
      </c>
      <c r="DE11" s="622"/>
      <c r="DF11" s="622"/>
      <c r="DG11" s="622"/>
      <c r="DH11" s="622"/>
      <c r="DI11" s="622"/>
      <c r="DJ11" s="622"/>
      <c r="DK11" s="622"/>
      <c r="DL11" s="622"/>
      <c r="DM11" s="622"/>
      <c r="DN11" s="622"/>
      <c r="DO11" s="622"/>
      <c r="DP11" s="623"/>
      <c r="DQ11" s="627">
        <v>610745</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13176</v>
      </c>
      <c r="S12" s="622"/>
      <c r="T12" s="622"/>
      <c r="U12" s="622"/>
      <c r="V12" s="622"/>
      <c r="W12" s="622"/>
      <c r="X12" s="622"/>
      <c r="Y12" s="623"/>
      <c r="Z12" s="659">
        <v>0</v>
      </c>
      <c r="AA12" s="659"/>
      <c r="AB12" s="659"/>
      <c r="AC12" s="659"/>
      <c r="AD12" s="660">
        <v>13176</v>
      </c>
      <c r="AE12" s="660"/>
      <c r="AF12" s="660"/>
      <c r="AG12" s="660"/>
      <c r="AH12" s="660"/>
      <c r="AI12" s="660"/>
      <c r="AJ12" s="660"/>
      <c r="AK12" s="660"/>
      <c r="AL12" s="624">
        <v>0.1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9287789</v>
      </c>
      <c r="BH12" s="622"/>
      <c r="BI12" s="622"/>
      <c r="BJ12" s="622"/>
      <c r="BK12" s="622"/>
      <c r="BL12" s="622"/>
      <c r="BM12" s="622"/>
      <c r="BN12" s="623"/>
      <c r="BO12" s="659">
        <v>58.6</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1466849</v>
      </c>
      <c r="CS12" s="622"/>
      <c r="CT12" s="622"/>
      <c r="CU12" s="622"/>
      <c r="CV12" s="622"/>
      <c r="CW12" s="622"/>
      <c r="CX12" s="622"/>
      <c r="CY12" s="623"/>
      <c r="CZ12" s="659">
        <v>3.5</v>
      </c>
      <c r="DA12" s="659"/>
      <c r="DB12" s="659"/>
      <c r="DC12" s="659"/>
      <c r="DD12" s="627">
        <v>49536</v>
      </c>
      <c r="DE12" s="622"/>
      <c r="DF12" s="622"/>
      <c r="DG12" s="622"/>
      <c r="DH12" s="622"/>
      <c r="DI12" s="622"/>
      <c r="DJ12" s="622"/>
      <c r="DK12" s="622"/>
      <c r="DL12" s="622"/>
      <c r="DM12" s="622"/>
      <c r="DN12" s="622"/>
      <c r="DO12" s="622"/>
      <c r="DP12" s="623"/>
      <c r="DQ12" s="627">
        <v>586732</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186</v>
      </c>
      <c r="S13" s="622"/>
      <c r="T13" s="622"/>
      <c r="U13" s="622"/>
      <c r="V13" s="622"/>
      <c r="W13" s="622"/>
      <c r="X13" s="622"/>
      <c r="Y13" s="623"/>
      <c r="Z13" s="659" t="s">
        <v>186</v>
      </c>
      <c r="AA13" s="659"/>
      <c r="AB13" s="659"/>
      <c r="AC13" s="659"/>
      <c r="AD13" s="660" t="s">
        <v>186</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9211358</v>
      </c>
      <c r="BH13" s="622"/>
      <c r="BI13" s="622"/>
      <c r="BJ13" s="622"/>
      <c r="BK13" s="622"/>
      <c r="BL13" s="622"/>
      <c r="BM13" s="622"/>
      <c r="BN13" s="623"/>
      <c r="BO13" s="659">
        <v>58.1</v>
      </c>
      <c r="BP13" s="659"/>
      <c r="BQ13" s="659"/>
      <c r="BR13" s="659"/>
      <c r="BS13" s="660" t="s">
        <v>186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2994649</v>
      </c>
      <c r="CS13" s="622"/>
      <c r="CT13" s="622"/>
      <c r="CU13" s="622"/>
      <c r="CV13" s="622"/>
      <c r="CW13" s="622"/>
      <c r="CX13" s="622"/>
      <c r="CY13" s="623"/>
      <c r="CZ13" s="659">
        <v>7.2</v>
      </c>
      <c r="DA13" s="659"/>
      <c r="DB13" s="659"/>
      <c r="DC13" s="659"/>
      <c r="DD13" s="627">
        <v>1445973</v>
      </c>
      <c r="DE13" s="622"/>
      <c r="DF13" s="622"/>
      <c r="DG13" s="622"/>
      <c r="DH13" s="622"/>
      <c r="DI13" s="622"/>
      <c r="DJ13" s="622"/>
      <c r="DK13" s="622"/>
      <c r="DL13" s="622"/>
      <c r="DM13" s="622"/>
      <c r="DN13" s="622"/>
      <c r="DO13" s="622"/>
      <c r="DP13" s="623"/>
      <c r="DQ13" s="627">
        <v>2040997</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59" t="s">
        <v>237</v>
      </c>
      <c r="AA14" s="659"/>
      <c r="AB14" s="659"/>
      <c r="AC14" s="659"/>
      <c r="AD14" s="660" t="s">
        <v>237</v>
      </c>
      <c r="AE14" s="660"/>
      <c r="AF14" s="660"/>
      <c r="AG14" s="660"/>
      <c r="AH14" s="660"/>
      <c r="AI14" s="660"/>
      <c r="AJ14" s="660"/>
      <c r="AK14" s="660"/>
      <c r="AL14" s="624" t="s">
        <v>131</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360719</v>
      </c>
      <c r="BH14" s="622"/>
      <c r="BI14" s="622"/>
      <c r="BJ14" s="622"/>
      <c r="BK14" s="622"/>
      <c r="BL14" s="622"/>
      <c r="BM14" s="622"/>
      <c r="BN14" s="623"/>
      <c r="BO14" s="659">
        <v>2.2999999999999998</v>
      </c>
      <c r="BP14" s="659"/>
      <c r="BQ14" s="659"/>
      <c r="BR14" s="659"/>
      <c r="BS14" s="660" t="s">
        <v>237</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1302507</v>
      </c>
      <c r="CS14" s="622"/>
      <c r="CT14" s="622"/>
      <c r="CU14" s="622"/>
      <c r="CV14" s="622"/>
      <c r="CW14" s="622"/>
      <c r="CX14" s="622"/>
      <c r="CY14" s="623"/>
      <c r="CZ14" s="659">
        <v>3.1</v>
      </c>
      <c r="DA14" s="659"/>
      <c r="DB14" s="659"/>
      <c r="DC14" s="659"/>
      <c r="DD14" s="627">
        <v>90873</v>
      </c>
      <c r="DE14" s="622"/>
      <c r="DF14" s="622"/>
      <c r="DG14" s="622"/>
      <c r="DH14" s="622"/>
      <c r="DI14" s="622"/>
      <c r="DJ14" s="622"/>
      <c r="DK14" s="622"/>
      <c r="DL14" s="622"/>
      <c r="DM14" s="622"/>
      <c r="DN14" s="622"/>
      <c r="DO14" s="622"/>
      <c r="DP14" s="623"/>
      <c r="DQ14" s="627">
        <v>1239738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186</v>
      </c>
      <c r="AA15" s="659"/>
      <c r="AB15" s="659"/>
      <c r="AC15" s="659"/>
      <c r="AD15" s="660" t="s">
        <v>237</v>
      </c>
      <c r="AE15" s="660"/>
      <c r="AF15" s="660"/>
      <c r="AG15" s="660"/>
      <c r="AH15" s="660"/>
      <c r="AI15" s="660"/>
      <c r="AJ15" s="660"/>
      <c r="AK15" s="660"/>
      <c r="AL15" s="624" t="s">
        <v>186</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624836</v>
      </c>
      <c r="BH15" s="622"/>
      <c r="BI15" s="622"/>
      <c r="BJ15" s="622"/>
      <c r="BK15" s="622"/>
      <c r="BL15" s="622"/>
      <c r="BM15" s="622"/>
      <c r="BN15" s="623"/>
      <c r="BO15" s="659">
        <v>3.9</v>
      </c>
      <c r="BP15" s="659"/>
      <c r="BQ15" s="659"/>
      <c r="BR15" s="659"/>
      <c r="BS15" s="660" t="s">
        <v>186</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3838309</v>
      </c>
      <c r="CS15" s="622"/>
      <c r="CT15" s="622"/>
      <c r="CU15" s="622"/>
      <c r="CV15" s="622"/>
      <c r="CW15" s="622"/>
      <c r="CX15" s="622"/>
      <c r="CY15" s="623"/>
      <c r="CZ15" s="659">
        <v>9.1999999999999993</v>
      </c>
      <c r="DA15" s="659"/>
      <c r="DB15" s="659"/>
      <c r="DC15" s="659"/>
      <c r="DD15" s="627">
        <v>532251</v>
      </c>
      <c r="DE15" s="622"/>
      <c r="DF15" s="622"/>
      <c r="DG15" s="622"/>
      <c r="DH15" s="622"/>
      <c r="DI15" s="622"/>
      <c r="DJ15" s="622"/>
      <c r="DK15" s="622"/>
      <c r="DL15" s="622"/>
      <c r="DM15" s="622"/>
      <c r="DN15" s="622"/>
      <c r="DO15" s="622"/>
      <c r="DP15" s="623"/>
      <c r="DQ15" s="627">
        <v>3286524</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26971</v>
      </c>
      <c r="S16" s="622"/>
      <c r="T16" s="622"/>
      <c r="U16" s="622"/>
      <c r="V16" s="622"/>
      <c r="W16" s="622"/>
      <c r="X16" s="622"/>
      <c r="Y16" s="623"/>
      <c r="Z16" s="659">
        <v>0.1</v>
      </c>
      <c r="AA16" s="659"/>
      <c r="AB16" s="659"/>
      <c r="AC16" s="659"/>
      <c r="AD16" s="660">
        <v>26971</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186</v>
      </c>
      <c r="BH16" s="622"/>
      <c r="BI16" s="622"/>
      <c r="BJ16" s="622"/>
      <c r="BK16" s="622"/>
      <c r="BL16" s="622"/>
      <c r="BM16" s="622"/>
      <c r="BN16" s="623"/>
      <c r="BO16" s="659" t="s">
        <v>186</v>
      </c>
      <c r="BP16" s="659"/>
      <c r="BQ16" s="659"/>
      <c r="BR16" s="659"/>
      <c r="BS16" s="660" t="s">
        <v>186</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223521</v>
      </c>
      <c r="CS16" s="622"/>
      <c r="CT16" s="622"/>
      <c r="CU16" s="622"/>
      <c r="CV16" s="622"/>
      <c r="CW16" s="622"/>
      <c r="CX16" s="622"/>
      <c r="CY16" s="623"/>
      <c r="CZ16" s="659">
        <v>0.5</v>
      </c>
      <c r="DA16" s="659"/>
      <c r="DB16" s="659"/>
      <c r="DC16" s="659"/>
      <c r="DD16" s="627" t="s">
        <v>186</v>
      </c>
      <c r="DE16" s="622"/>
      <c r="DF16" s="622"/>
      <c r="DG16" s="622"/>
      <c r="DH16" s="622"/>
      <c r="DI16" s="622"/>
      <c r="DJ16" s="622"/>
      <c r="DK16" s="622"/>
      <c r="DL16" s="622"/>
      <c r="DM16" s="622"/>
      <c r="DN16" s="622"/>
      <c r="DO16" s="622"/>
      <c r="DP16" s="623"/>
      <c r="DQ16" s="627">
        <v>23243</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259715</v>
      </c>
      <c r="S17" s="622"/>
      <c r="T17" s="622"/>
      <c r="U17" s="622"/>
      <c r="V17" s="622"/>
      <c r="W17" s="622"/>
      <c r="X17" s="622"/>
      <c r="Y17" s="623"/>
      <c r="Z17" s="659">
        <v>0.6</v>
      </c>
      <c r="AA17" s="659"/>
      <c r="AB17" s="659"/>
      <c r="AC17" s="659"/>
      <c r="AD17" s="660">
        <v>259715</v>
      </c>
      <c r="AE17" s="660"/>
      <c r="AF17" s="660"/>
      <c r="AG17" s="660"/>
      <c r="AH17" s="660"/>
      <c r="AI17" s="660"/>
      <c r="AJ17" s="660"/>
      <c r="AK17" s="660"/>
      <c r="AL17" s="624">
        <v>1.1000000000000001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237</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5059935</v>
      </c>
      <c r="CS17" s="622"/>
      <c r="CT17" s="622"/>
      <c r="CU17" s="622"/>
      <c r="CV17" s="622"/>
      <c r="CW17" s="622"/>
      <c r="CX17" s="622"/>
      <c r="CY17" s="623"/>
      <c r="CZ17" s="659">
        <v>12.1</v>
      </c>
      <c r="DA17" s="659"/>
      <c r="DB17" s="659"/>
      <c r="DC17" s="659"/>
      <c r="DD17" s="627" t="s">
        <v>186</v>
      </c>
      <c r="DE17" s="622"/>
      <c r="DF17" s="622"/>
      <c r="DG17" s="622"/>
      <c r="DH17" s="622"/>
      <c r="DI17" s="622"/>
      <c r="DJ17" s="622"/>
      <c r="DK17" s="622"/>
      <c r="DL17" s="622"/>
      <c r="DM17" s="622"/>
      <c r="DN17" s="622"/>
      <c r="DO17" s="622"/>
      <c r="DP17" s="623"/>
      <c r="DQ17" s="627">
        <v>5013235</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100302</v>
      </c>
      <c r="S18" s="622"/>
      <c r="T18" s="622"/>
      <c r="U18" s="622"/>
      <c r="V18" s="622"/>
      <c r="W18" s="622"/>
      <c r="X18" s="622"/>
      <c r="Y18" s="623"/>
      <c r="Z18" s="659">
        <v>0.2</v>
      </c>
      <c r="AA18" s="659"/>
      <c r="AB18" s="659"/>
      <c r="AC18" s="659"/>
      <c r="AD18" s="660">
        <v>100302</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186</v>
      </c>
      <c r="DA18" s="659"/>
      <c r="DB18" s="659"/>
      <c r="DC18" s="659"/>
      <c r="DD18" s="627" t="s">
        <v>186</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90574</v>
      </c>
      <c r="S19" s="622"/>
      <c r="T19" s="622"/>
      <c r="U19" s="622"/>
      <c r="V19" s="622"/>
      <c r="W19" s="622"/>
      <c r="X19" s="622"/>
      <c r="Y19" s="623"/>
      <c r="Z19" s="659">
        <v>0.2</v>
      </c>
      <c r="AA19" s="659"/>
      <c r="AB19" s="659"/>
      <c r="AC19" s="659"/>
      <c r="AD19" s="660">
        <v>90574</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4302</v>
      </c>
      <c r="BH19" s="622"/>
      <c r="BI19" s="622"/>
      <c r="BJ19" s="622"/>
      <c r="BK19" s="622"/>
      <c r="BL19" s="622"/>
      <c r="BM19" s="622"/>
      <c r="BN19" s="623"/>
      <c r="BO19" s="659">
        <v>0</v>
      </c>
      <c r="BP19" s="659"/>
      <c r="BQ19" s="659"/>
      <c r="BR19" s="659"/>
      <c r="BS19" s="660" t="s">
        <v>237</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237</v>
      </c>
      <c r="DA19" s="659"/>
      <c r="DB19" s="659"/>
      <c r="DC19" s="659"/>
      <c r="DD19" s="627" t="s">
        <v>131</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9728</v>
      </c>
      <c r="S20" s="622"/>
      <c r="T20" s="622"/>
      <c r="U20" s="622"/>
      <c r="V20" s="622"/>
      <c r="W20" s="622"/>
      <c r="X20" s="622"/>
      <c r="Y20" s="623"/>
      <c r="Z20" s="659">
        <v>0</v>
      </c>
      <c r="AA20" s="659"/>
      <c r="AB20" s="659"/>
      <c r="AC20" s="659"/>
      <c r="AD20" s="660">
        <v>9728</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4302</v>
      </c>
      <c r="BH20" s="622"/>
      <c r="BI20" s="622"/>
      <c r="BJ20" s="622"/>
      <c r="BK20" s="622"/>
      <c r="BL20" s="622"/>
      <c r="BM20" s="622"/>
      <c r="BN20" s="623"/>
      <c r="BO20" s="659">
        <v>0</v>
      </c>
      <c r="BP20" s="659"/>
      <c r="BQ20" s="659"/>
      <c r="BR20" s="659"/>
      <c r="BS20" s="660" t="s">
        <v>186</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41768726</v>
      </c>
      <c r="CS20" s="622"/>
      <c r="CT20" s="622"/>
      <c r="CU20" s="622"/>
      <c r="CV20" s="622"/>
      <c r="CW20" s="622"/>
      <c r="CX20" s="622"/>
      <c r="CY20" s="623"/>
      <c r="CZ20" s="659">
        <v>100</v>
      </c>
      <c r="DA20" s="659"/>
      <c r="DB20" s="659"/>
      <c r="DC20" s="659"/>
      <c r="DD20" s="627">
        <v>4051981</v>
      </c>
      <c r="DE20" s="622"/>
      <c r="DF20" s="622"/>
      <c r="DG20" s="622"/>
      <c r="DH20" s="622"/>
      <c r="DI20" s="622"/>
      <c r="DJ20" s="622"/>
      <c r="DK20" s="622"/>
      <c r="DL20" s="622"/>
      <c r="DM20" s="622"/>
      <c r="DN20" s="622"/>
      <c r="DO20" s="622"/>
      <c r="DP20" s="623"/>
      <c r="DQ20" s="627">
        <v>28572543</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6737314</v>
      </c>
      <c r="S21" s="622"/>
      <c r="T21" s="622"/>
      <c r="U21" s="622"/>
      <c r="V21" s="622"/>
      <c r="W21" s="622"/>
      <c r="X21" s="622"/>
      <c r="Y21" s="623"/>
      <c r="Z21" s="659">
        <v>14.9</v>
      </c>
      <c r="AA21" s="659"/>
      <c r="AB21" s="659"/>
      <c r="AC21" s="659"/>
      <c r="AD21" s="660">
        <v>5510890</v>
      </c>
      <c r="AE21" s="660"/>
      <c r="AF21" s="660"/>
      <c r="AG21" s="660"/>
      <c r="AH21" s="660"/>
      <c r="AI21" s="660"/>
      <c r="AJ21" s="660"/>
      <c r="AK21" s="660"/>
      <c r="AL21" s="624">
        <v>22.6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4302</v>
      </c>
      <c r="BH21" s="622"/>
      <c r="BI21" s="622"/>
      <c r="BJ21" s="622"/>
      <c r="BK21" s="622"/>
      <c r="BL21" s="622"/>
      <c r="BM21" s="622"/>
      <c r="BN21" s="623"/>
      <c r="BO21" s="659">
        <v>0</v>
      </c>
      <c r="BP21" s="659"/>
      <c r="BQ21" s="659"/>
      <c r="BR21" s="659"/>
      <c r="BS21" s="660" t="s">
        <v>186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5510890</v>
      </c>
      <c r="S22" s="622"/>
      <c r="T22" s="622"/>
      <c r="U22" s="622"/>
      <c r="V22" s="622"/>
      <c r="W22" s="622"/>
      <c r="X22" s="622"/>
      <c r="Y22" s="623"/>
      <c r="Z22" s="659">
        <v>12.2</v>
      </c>
      <c r="AA22" s="659"/>
      <c r="AB22" s="659"/>
      <c r="AC22" s="659"/>
      <c r="AD22" s="660">
        <v>5510890</v>
      </c>
      <c r="AE22" s="660"/>
      <c r="AF22" s="660"/>
      <c r="AG22" s="660"/>
      <c r="AH22" s="660"/>
      <c r="AI22" s="660"/>
      <c r="AJ22" s="660"/>
      <c r="AK22" s="660"/>
      <c r="AL22" s="624">
        <v>22.6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186</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1226424</v>
      </c>
      <c r="S23" s="622"/>
      <c r="T23" s="622"/>
      <c r="U23" s="622"/>
      <c r="V23" s="622"/>
      <c r="W23" s="622"/>
      <c r="X23" s="622"/>
      <c r="Y23" s="623"/>
      <c r="Z23" s="659">
        <v>2.7</v>
      </c>
      <c r="AA23" s="659"/>
      <c r="AB23" s="659"/>
      <c r="AC23" s="659"/>
      <c r="AD23" s="660" t="s">
        <v>186</v>
      </c>
      <c r="AE23" s="660"/>
      <c r="AF23" s="660"/>
      <c r="AG23" s="660"/>
      <c r="AH23" s="660"/>
      <c r="AI23" s="660"/>
      <c r="AJ23" s="660"/>
      <c r="AK23" s="660"/>
      <c r="AL23" s="624" t="s">
        <v>237</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186</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237</v>
      </c>
      <c r="AA24" s="659"/>
      <c r="AB24" s="659"/>
      <c r="AC24" s="659"/>
      <c r="AD24" s="660" t="s">
        <v>186</v>
      </c>
      <c r="AE24" s="660"/>
      <c r="AF24" s="660"/>
      <c r="AG24" s="660"/>
      <c r="AH24" s="660"/>
      <c r="AI24" s="660"/>
      <c r="AJ24" s="660"/>
      <c r="AK24" s="660"/>
      <c r="AL24" s="624" t="s">
        <v>186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237</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20574837</v>
      </c>
      <c r="CS24" s="677"/>
      <c r="CT24" s="677"/>
      <c r="CU24" s="677"/>
      <c r="CV24" s="677"/>
      <c r="CW24" s="677"/>
      <c r="CX24" s="677"/>
      <c r="CY24" s="702"/>
      <c r="CZ24" s="703">
        <v>49.3</v>
      </c>
      <c r="DA24" s="685"/>
      <c r="DB24" s="685"/>
      <c r="DC24" s="705"/>
      <c r="DD24" s="701">
        <v>13826695</v>
      </c>
      <c r="DE24" s="677"/>
      <c r="DF24" s="677"/>
      <c r="DG24" s="677"/>
      <c r="DH24" s="677"/>
      <c r="DI24" s="677"/>
      <c r="DJ24" s="677"/>
      <c r="DK24" s="702"/>
      <c r="DL24" s="701">
        <v>13760245</v>
      </c>
      <c r="DM24" s="677"/>
      <c r="DN24" s="677"/>
      <c r="DO24" s="677"/>
      <c r="DP24" s="677"/>
      <c r="DQ24" s="677"/>
      <c r="DR24" s="677"/>
      <c r="DS24" s="677"/>
      <c r="DT24" s="677"/>
      <c r="DU24" s="677"/>
      <c r="DV24" s="702"/>
      <c r="DW24" s="703">
        <v>55.2</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25648850</v>
      </c>
      <c r="S25" s="622"/>
      <c r="T25" s="622"/>
      <c r="U25" s="622"/>
      <c r="V25" s="622"/>
      <c r="W25" s="622"/>
      <c r="X25" s="622"/>
      <c r="Y25" s="623"/>
      <c r="Z25" s="659">
        <v>56.6</v>
      </c>
      <c r="AA25" s="659"/>
      <c r="AB25" s="659"/>
      <c r="AC25" s="659"/>
      <c r="AD25" s="660">
        <v>24422426</v>
      </c>
      <c r="AE25" s="660"/>
      <c r="AF25" s="660"/>
      <c r="AG25" s="660"/>
      <c r="AH25" s="660"/>
      <c r="AI25" s="660"/>
      <c r="AJ25" s="660"/>
      <c r="AK25" s="660"/>
      <c r="AL25" s="624">
        <v>100</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186</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7297829</v>
      </c>
      <c r="CS25" s="634"/>
      <c r="CT25" s="634"/>
      <c r="CU25" s="634"/>
      <c r="CV25" s="634"/>
      <c r="CW25" s="634"/>
      <c r="CX25" s="634"/>
      <c r="CY25" s="635"/>
      <c r="CZ25" s="624">
        <v>17.5</v>
      </c>
      <c r="DA25" s="636"/>
      <c r="DB25" s="636"/>
      <c r="DC25" s="637"/>
      <c r="DD25" s="627">
        <v>6528812</v>
      </c>
      <c r="DE25" s="634"/>
      <c r="DF25" s="634"/>
      <c r="DG25" s="634"/>
      <c r="DH25" s="634"/>
      <c r="DI25" s="634"/>
      <c r="DJ25" s="634"/>
      <c r="DK25" s="635"/>
      <c r="DL25" s="627">
        <v>6496314</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7909</v>
      </c>
      <c r="S26" s="622"/>
      <c r="T26" s="622"/>
      <c r="U26" s="622"/>
      <c r="V26" s="622"/>
      <c r="W26" s="622"/>
      <c r="X26" s="622"/>
      <c r="Y26" s="623"/>
      <c r="Z26" s="659">
        <v>0</v>
      </c>
      <c r="AA26" s="659"/>
      <c r="AB26" s="659"/>
      <c r="AC26" s="659"/>
      <c r="AD26" s="660">
        <v>7909</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186</v>
      </c>
      <c r="BP26" s="659"/>
      <c r="BQ26" s="659"/>
      <c r="BR26" s="659"/>
      <c r="BS26" s="660" t="s">
        <v>237</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4644960</v>
      </c>
      <c r="CS26" s="622"/>
      <c r="CT26" s="622"/>
      <c r="CU26" s="622"/>
      <c r="CV26" s="622"/>
      <c r="CW26" s="622"/>
      <c r="CX26" s="622"/>
      <c r="CY26" s="623"/>
      <c r="CZ26" s="624">
        <v>11.1</v>
      </c>
      <c r="DA26" s="636"/>
      <c r="DB26" s="636"/>
      <c r="DC26" s="637"/>
      <c r="DD26" s="627">
        <v>4094778</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509801</v>
      </c>
      <c r="S27" s="622"/>
      <c r="T27" s="622"/>
      <c r="U27" s="622"/>
      <c r="V27" s="622"/>
      <c r="W27" s="622"/>
      <c r="X27" s="622"/>
      <c r="Y27" s="623"/>
      <c r="Z27" s="659">
        <v>1.1000000000000001</v>
      </c>
      <c r="AA27" s="659"/>
      <c r="AB27" s="659"/>
      <c r="AC27" s="659"/>
      <c r="AD27" s="660" t="s">
        <v>186</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15851820</v>
      </c>
      <c r="BH27" s="622"/>
      <c r="BI27" s="622"/>
      <c r="BJ27" s="622"/>
      <c r="BK27" s="622"/>
      <c r="BL27" s="622"/>
      <c r="BM27" s="622"/>
      <c r="BN27" s="623"/>
      <c r="BO27" s="659">
        <v>100</v>
      </c>
      <c r="BP27" s="659"/>
      <c r="BQ27" s="659"/>
      <c r="BR27" s="659"/>
      <c r="BS27" s="660">
        <v>287836</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8217073</v>
      </c>
      <c r="CS27" s="634"/>
      <c r="CT27" s="634"/>
      <c r="CU27" s="634"/>
      <c r="CV27" s="634"/>
      <c r="CW27" s="634"/>
      <c r="CX27" s="634"/>
      <c r="CY27" s="635"/>
      <c r="CZ27" s="624">
        <v>19.7</v>
      </c>
      <c r="DA27" s="636"/>
      <c r="DB27" s="636"/>
      <c r="DC27" s="637"/>
      <c r="DD27" s="627">
        <v>2284648</v>
      </c>
      <c r="DE27" s="634"/>
      <c r="DF27" s="634"/>
      <c r="DG27" s="634"/>
      <c r="DH27" s="634"/>
      <c r="DI27" s="634"/>
      <c r="DJ27" s="634"/>
      <c r="DK27" s="635"/>
      <c r="DL27" s="627">
        <v>2250696</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429369</v>
      </c>
      <c r="S28" s="622"/>
      <c r="T28" s="622"/>
      <c r="U28" s="622"/>
      <c r="V28" s="622"/>
      <c r="W28" s="622"/>
      <c r="X28" s="622"/>
      <c r="Y28" s="623"/>
      <c r="Z28" s="659">
        <v>0.9</v>
      </c>
      <c r="AA28" s="659"/>
      <c r="AB28" s="659"/>
      <c r="AC28" s="659"/>
      <c r="AD28" s="660" t="s">
        <v>237</v>
      </c>
      <c r="AE28" s="660"/>
      <c r="AF28" s="660"/>
      <c r="AG28" s="660"/>
      <c r="AH28" s="660"/>
      <c r="AI28" s="660"/>
      <c r="AJ28" s="660"/>
      <c r="AK28" s="660"/>
      <c r="AL28" s="624" t="s">
        <v>237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5059935</v>
      </c>
      <c r="CS28" s="622"/>
      <c r="CT28" s="622"/>
      <c r="CU28" s="622"/>
      <c r="CV28" s="622"/>
      <c r="CW28" s="622"/>
      <c r="CX28" s="622"/>
      <c r="CY28" s="623"/>
      <c r="CZ28" s="624">
        <v>12.1</v>
      </c>
      <c r="DA28" s="636"/>
      <c r="DB28" s="636"/>
      <c r="DC28" s="637"/>
      <c r="DD28" s="627">
        <v>5013235</v>
      </c>
      <c r="DE28" s="622"/>
      <c r="DF28" s="622"/>
      <c r="DG28" s="622"/>
      <c r="DH28" s="622"/>
      <c r="DI28" s="622"/>
      <c r="DJ28" s="622"/>
      <c r="DK28" s="623"/>
      <c r="DL28" s="627">
        <v>5013235</v>
      </c>
      <c r="DM28" s="622"/>
      <c r="DN28" s="622"/>
      <c r="DO28" s="622"/>
      <c r="DP28" s="622"/>
      <c r="DQ28" s="622"/>
      <c r="DR28" s="622"/>
      <c r="DS28" s="622"/>
      <c r="DT28" s="622"/>
      <c r="DU28" s="622"/>
      <c r="DV28" s="623"/>
      <c r="DW28" s="624">
        <v>20.100000000000001</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136327</v>
      </c>
      <c r="S29" s="622"/>
      <c r="T29" s="622"/>
      <c r="U29" s="622"/>
      <c r="V29" s="622"/>
      <c r="W29" s="622"/>
      <c r="X29" s="622"/>
      <c r="Y29" s="623"/>
      <c r="Z29" s="659">
        <v>0.3</v>
      </c>
      <c r="AA29" s="659"/>
      <c r="AB29" s="659"/>
      <c r="AC29" s="659"/>
      <c r="AD29" s="660" t="s">
        <v>237</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5059935</v>
      </c>
      <c r="CS29" s="634"/>
      <c r="CT29" s="634"/>
      <c r="CU29" s="634"/>
      <c r="CV29" s="634"/>
      <c r="CW29" s="634"/>
      <c r="CX29" s="634"/>
      <c r="CY29" s="635"/>
      <c r="CZ29" s="624">
        <v>12.1</v>
      </c>
      <c r="DA29" s="636"/>
      <c r="DB29" s="636"/>
      <c r="DC29" s="637"/>
      <c r="DD29" s="627">
        <v>5013235</v>
      </c>
      <c r="DE29" s="634"/>
      <c r="DF29" s="634"/>
      <c r="DG29" s="634"/>
      <c r="DH29" s="634"/>
      <c r="DI29" s="634"/>
      <c r="DJ29" s="634"/>
      <c r="DK29" s="635"/>
      <c r="DL29" s="627">
        <v>5013235</v>
      </c>
      <c r="DM29" s="634"/>
      <c r="DN29" s="634"/>
      <c r="DO29" s="634"/>
      <c r="DP29" s="634"/>
      <c r="DQ29" s="634"/>
      <c r="DR29" s="634"/>
      <c r="DS29" s="634"/>
      <c r="DT29" s="634"/>
      <c r="DU29" s="634"/>
      <c r="DV29" s="635"/>
      <c r="DW29" s="624">
        <v>20.100000000000001</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6879817</v>
      </c>
      <c r="S30" s="622"/>
      <c r="T30" s="622"/>
      <c r="U30" s="622"/>
      <c r="V30" s="622"/>
      <c r="W30" s="622"/>
      <c r="X30" s="622"/>
      <c r="Y30" s="623"/>
      <c r="Z30" s="659">
        <v>15.2</v>
      </c>
      <c r="AA30" s="659"/>
      <c r="AB30" s="659"/>
      <c r="AC30" s="659"/>
      <c r="AD30" s="660" t="s">
        <v>237</v>
      </c>
      <c r="AE30" s="660"/>
      <c r="AF30" s="660"/>
      <c r="AG30" s="660"/>
      <c r="AH30" s="660"/>
      <c r="AI30" s="660"/>
      <c r="AJ30" s="660"/>
      <c r="AK30" s="660"/>
      <c r="AL30" s="624" t="s">
        <v>186</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4800196</v>
      </c>
      <c r="CS30" s="622"/>
      <c r="CT30" s="622"/>
      <c r="CU30" s="622"/>
      <c r="CV30" s="622"/>
      <c r="CW30" s="622"/>
      <c r="CX30" s="622"/>
      <c r="CY30" s="623"/>
      <c r="CZ30" s="624">
        <v>11.5</v>
      </c>
      <c r="DA30" s="636"/>
      <c r="DB30" s="636"/>
      <c r="DC30" s="637"/>
      <c r="DD30" s="627">
        <v>4756472</v>
      </c>
      <c r="DE30" s="622"/>
      <c r="DF30" s="622"/>
      <c r="DG30" s="622"/>
      <c r="DH30" s="622"/>
      <c r="DI30" s="622"/>
      <c r="DJ30" s="622"/>
      <c r="DK30" s="623"/>
      <c r="DL30" s="627">
        <v>4756472</v>
      </c>
      <c r="DM30" s="622"/>
      <c r="DN30" s="622"/>
      <c r="DO30" s="622"/>
      <c r="DP30" s="622"/>
      <c r="DQ30" s="622"/>
      <c r="DR30" s="622"/>
      <c r="DS30" s="622"/>
      <c r="DT30" s="622"/>
      <c r="DU30" s="622"/>
      <c r="DV30" s="623"/>
      <c r="DW30" s="624">
        <v>19.100000000000001</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186</v>
      </c>
      <c r="S31" s="622"/>
      <c r="T31" s="622"/>
      <c r="U31" s="622"/>
      <c r="V31" s="622"/>
      <c r="W31" s="622"/>
      <c r="X31" s="622"/>
      <c r="Y31" s="623"/>
      <c r="Z31" s="659" t="s">
        <v>237</v>
      </c>
      <c r="AA31" s="659"/>
      <c r="AB31" s="659"/>
      <c r="AC31" s="659"/>
      <c r="AD31" s="660" t="s">
        <v>131</v>
      </c>
      <c r="AE31" s="660"/>
      <c r="AF31" s="660"/>
      <c r="AG31" s="660"/>
      <c r="AH31" s="660"/>
      <c r="AI31" s="660"/>
      <c r="AJ31" s="660"/>
      <c r="AK31" s="660"/>
      <c r="AL31" s="624" t="s">
        <v>186</v>
      </c>
      <c r="AM31" s="625"/>
      <c r="AN31" s="625"/>
      <c r="AO31" s="661"/>
      <c r="AP31" s="693" t="s">
        <v>314</v>
      </c>
      <c r="AQ31" s="694"/>
      <c r="AR31" s="694"/>
      <c r="AS31" s="694"/>
      <c r="AT31" s="695" t="s">
        <v>315</v>
      </c>
      <c r="AU31" s="218"/>
      <c r="AV31" s="218"/>
      <c r="AW31" s="218"/>
      <c r="AX31" s="679" t="s">
        <v>189</v>
      </c>
      <c r="AY31" s="680"/>
      <c r="AZ31" s="680"/>
      <c r="BA31" s="680"/>
      <c r="BB31" s="680"/>
      <c r="BC31" s="680"/>
      <c r="BD31" s="680"/>
      <c r="BE31" s="680"/>
      <c r="BF31" s="681"/>
      <c r="BG31" s="683">
        <v>97.9</v>
      </c>
      <c r="BH31" s="684"/>
      <c r="BI31" s="684"/>
      <c r="BJ31" s="684"/>
      <c r="BK31" s="684"/>
      <c r="BL31" s="684"/>
      <c r="BM31" s="685">
        <v>96.7</v>
      </c>
      <c r="BN31" s="684"/>
      <c r="BO31" s="684"/>
      <c r="BP31" s="684"/>
      <c r="BQ31" s="686"/>
      <c r="BR31" s="683">
        <v>99.3</v>
      </c>
      <c r="BS31" s="684"/>
      <c r="BT31" s="684"/>
      <c r="BU31" s="684"/>
      <c r="BV31" s="684"/>
      <c r="BW31" s="684"/>
      <c r="BX31" s="685">
        <v>97.9</v>
      </c>
      <c r="BY31" s="684"/>
      <c r="BZ31" s="684"/>
      <c r="CA31" s="684"/>
      <c r="CB31" s="686"/>
      <c r="CD31" s="642"/>
      <c r="CE31" s="643"/>
      <c r="CF31" s="618" t="s">
        <v>316</v>
      </c>
      <c r="CG31" s="619"/>
      <c r="CH31" s="619"/>
      <c r="CI31" s="619"/>
      <c r="CJ31" s="619"/>
      <c r="CK31" s="619"/>
      <c r="CL31" s="619"/>
      <c r="CM31" s="619"/>
      <c r="CN31" s="619"/>
      <c r="CO31" s="619"/>
      <c r="CP31" s="619"/>
      <c r="CQ31" s="620"/>
      <c r="CR31" s="621">
        <v>259739</v>
      </c>
      <c r="CS31" s="634"/>
      <c r="CT31" s="634"/>
      <c r="CU31" s="634"/>
      <c r="CV31" s="634"/>
      <c r="CW31" s="634"/>
      <c r="CX31" s="634"/>
      <c r="CY31" s="635"/>
      <c r="CZ31" s="624">
        <v>0.6</v>
      </c>
      <c r="DA31" s="636"/>
      <c r="DB31" s="636"/>
      <c r="DC31" s="637"/>
      <c r="DD31" s="627">
        <v>256763</v>
      </c>
      <c r="DE31" s="634"/>
      <c r="DF31" s="634"/>
      <c r="DG31" s="634"/>
      <c r="DH31" s="634"/>
      <c r="DI31" s="634"/>
      <c r="DJ31" s="634"/>
      <c r="DK31" s="635"/>
      <c r="DL31" s="627">
        <v>256763</v>
      </c>
      <c r="DM31" s="634"/>
      <c r="DN31" s="634"/>
      <c r="DO31" s="634"/>
      <c r="DP31" s="634"/>
      <c r="DQ31" s="634"/>
      <c r="DR31" s="634"/>
      <c r="DS31" s="634"/>
      <c r="DT31" s="634"/>
      <c r="DU31" s="634"/>
      <c r="DV31" s="635"/>
      <c r="DW31" s="624">
        <v>1</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2824903</v>
      </c>
      <c r="S32" s="622"/>
      <c r="T32" s="622"/>
      <c r="U32" s="622"/>
      <c r="V32" s="622"/>
      <c r="W32" s="622"/>
      <c r="X32" s="622"/>
      <c r="Y32" s="623"/>
      <c r="Z32" s="659">
        <v>6.2</v>
      </c>
      <c r="AA32" s="659"/>
      <c r="AB32" s="659"/>
      <c r="AC32" s="659"/>
      <c r="AD32" s="660" t="s">
        <v>131</v>
      </c>
      <c r="AE32" s="660"/>
      <c r="AF32" s="660"/>
      <c r="AG32" s="660"/>
      <c r="AH32" s="660"/>
      <c r="AI32" s="660"/>
      <c r="AJ32" s="660"/>
      <c r="AK32" s="660"/>
      <c r="AL32" s="624" t="s">
        <v>237</v>
      </c>
      <c r="AM32" s="625"/>
      <c r="AN32" s="625"/>
      <c r="AO32" s="661"/>
      <c r="AP32" s="662"/>
      <c r="AQ32" s="663"/>
      <c r="AR32" s="663"/>
      <c r="AS32" s="663"/>
      <c r="AT32" s="696"/>
      <c r="AU32" s="214" t="s">
        <v>318</v>
      </c>
      <c r="AX32" s="618" t="s">
        <v>319</v>
      </c>
      <c r="AY32" s="619"/>
      <c r="AZ32" s="619"/>
      <c r="BA32" s="619"/>
      <c r="BB32" s="619"/>
      <c r="BC32" s="619"/>
      <c r="BD32" s="619"/>
      <c r="BE32" s="619"/>
      <c r="BF32" s="620"/>
      <c r="BG32" s="687">
        <v>99.4</v>
      </c>
      <c r="BH32" s="634"/>
      <c r="BI32" s="634"/>
      <c r="BJ32" s="634"/>
      <c r="BK32" s="634"/>
      <c r="BL32" s="634"/>
      <c r="BM32" s="625">
        <v>98.6</v>
      </c>
      <c r="BN32" s="634"/>
      <c r="BO32" s="634"/>
      <c r="BP32" s="634"/>
      <c r="BQ32" s="657"/>
      <c r="BR32" s="687">
        <v>99.4</v>
      </c>
      <c r="BS32" s="634"/>
      <c r="BT32" s="634"/>
      <c r="BU32" s="634"/>
      <c r="BV32" s="634"/>
      <c r="BW32" s="634"/>
      <c r="BX32" s="625">
        <v>98.4</v>
      </c>
      <c r="BY32" s="634"/>
      <c r="BZ32" s="634"/>
      <c r="CA32" s="634"/>
      <c r="CB32" s="657"/>
      <c r="CD32" s="644"/>
      <c r="CE32" s="645"/>
      <c r="CF32" s="618" t="s">
        <v>320</v>
      </c>
      <c r="CG32" s="619"/>
      <c r="CH32" s="619"/>
      <c r="CI32" s="619"/>
      <c r="CJ32" s="619"/>
      <c r="CK32" s="619"/>
      <c r="CL32" s="619"/>
      <c r="CM32" s="619"/>
      <c r="CN32" s="619"/>
      <c r="CO32" s="619"/>
      <c r="CP32" s="619"/>
      <c r="CQ32" s="620"/>
      <c r="CR32" s="621" t="s">
        <v>186</v>
      </c>
      <c r="CS32" s="622"/>
      <c r="CT32" s="622"/>
      <c r="CU32" s="622"/>
      <c r="CV32" s="622"/>
      <c r="CW32" s="622"/>
      <c r="CX32" s="622"/>
      <c r="CY32" s="623"/>
      <c r="CZ32" s="624" t="s">
        <v>237</v>
      </c>
      <c r="DA32" s="636"/>
      <c r="DB32" s="636"/>
      <c r="DC32" s="637"/>
      <c r="DD32" s="627" t="s">
        <v>186</v>
      </c>
      <c r="DE32" s="622"/>
      <c r="DF32" s="622"/>
      <c r="DG32" s="622"/>
      <c r="DH32" s="622"/>
      <c r="DI32" s="622"/>
      <c r="DJ32" s="622"/>
      <c r="DK32" s="623"/>
      <c r="DL32" s="627" t="s">
        <v>131</v>
      </c>
      <c r="DM32" s="622"/>
      <c r="DN32" s="622"/>
      <c r="DO32" s="622"/>
      <c r="DP32" s="622"/>
      <c r="DQ32" s="622"/>
      <c r="DR32" s="622"/>
      <c r="DS32" s="622"/>
      <c r="DT32" s="622"/>
      <c r="DU32" s="622"/>
      <c r="DV32" s="623"/>
      <c r="DW32" s="624" t="s">
        <v>186</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65498</v>
      </c>
      <c r="S33" s="622"/>
      <c r="T33" s="622"/>
      <c r="U33" s="622"/>
      <c r="V33" s="622"/>
      <c r="W33" s="622"/>
      <c r="X33" s="622"/>
      <c r="Y33" s="623"/>
      <c r="Z33" s="659">
        <v>0.1</v>
      </c>
      <c r="AA33" s="659"/>
      <c r="AB33" s="659"/>
      <c r="AC33" s="659"/>
      <c r="AD33" s="660" t="s">
        <v>237</v>
      </c>
      <c r="AE33" s="660"/>
      <c r="AF33" s="660"/>
      <c r="AG33" s="660"/>
      <c r="AH33" s="660"/>
      <c r="AI33" s="660"/>
      <c r="AJ33" s="660"/>
      <c r="AK33" s="660"/>
      <c r="AL33" s="624" t="s">
        <v>237</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96.8</v>
      </c>
      <c r="BH33" s="606"/>
      <c r="BI33" s="606"/>
      <c r="BJ33" s="606"/>
      <c r="BK33" s="606"/>
      <c r="BL33" s="606"/>
      <c r="BM33" s="652">
        <v>95.5</v>
      </c>
      <c r="BN33" s="606"/>
      <c r="BO33" s="606"/>
      <c r="BP33" s="606"/>
      <c r="BQ33" s="669"/>
      <c r="BR33" s="682">
        <v>99.3</v>
      </c>
      <c r="BS33" s="606"/>
      <c r="BT33" s="606"/>
      <c r="BU33" s="606"/>
      <c r="BV33" s="606"/>
      <c r="BW33" s="606"/>
      <c r="BX33" s="652">
        <v>97.6</v>
      </c>
      <c r="BY33" s="606"/>
      <c r="BZ33" s="606"/>
      <c r="CA33" s="606"/>
      <c r="CB33" s="669"/>
      <c r="CD33" s="618" t="s">
        <v>323</v>
      </c>
      <c r="CE33" s="619"/>
      <c r="CF33" s="619"/>
      <c r="CG33" s="619"/>
      <c r="CH33" s="619"/>
      <c r="CI33" s="619"/>
      <c r="CJ33" s="619"/>
      <c r="CK33" s="619"/>
      <c r="CL33" s="619"/>
      <c r="CM33" s="619"/>
      <c r="CN33" s="619"/>
      <c r="CO33" s="619"/>
      <c r="CP33" s="619"/>
      <c r="CQ33" s="620"/>
      <c r="CR33" s="621">
        <v>16918387</v>
      </c>
      <c r="CS33" s="634"/>
      <c r="CT33" s="634"/>
      <c r="CU33" s="634"/>
      <c r="CV33" s="634"/>
      <c r="CW33" s="634"/>
      <c r="CX33" s="634"/>
      <c r="CY33" s="635"/>
      <c r="CZ33" s="624">
        <v>40.5</v>
      </c>
      <c r="DA33" s="636"/>
      <c r="DB33" s="636"/>
      <c r="DC33" s="637"/>
      <c r="DD33" s="627">
        <v>12800509</v>
      </c>
      <c r="DE33" s="634"/>
      <c r="DF33" s="634"/>
      <c r="DG33" s="634"/>
      <c r="DH33" s="634"/>
      <c r="DI33" s="634"/>
      <c r="DJ33" s="634"/>
      <c r="DK33" s="635"/>
      <c r="DL33" s="627">
        <v>8017952</v>
      </c>
      <c r="DM33" s="634"/>
      <c r="DN33" s="634"/>
      <c r="DO33" s="634"/>
      <c r="DP33" s="634"/>
      <c r="DQ33" s="634"/>
      <c r="DR33" s="634"/>
      <c r="DS33" s="634"/>
      <c r="DT33" s="634"/>
      <c r="DU33" s="634"/>
      <c r="DV33" s="635"/>
      <c r="DW33" s="624">
        <v>32.200000000000003</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1010894</v>
      </c>
      <c r="S34" s="622"/>
      <c r="T34" s="622"/>
      <c r="U34" s="622"/>
      <c r="V34" s="622"/>
      <c r="W34" s="622"/>
      <c r="X34" s="622"/>
      <c r="Y34" s="623"/>
      <c r="Z34" s="659">
        <v>2.2000000000000002</v>
      </c>
      <c r="AA34" s="659"/>
      <c r="AB34" s="659"/>
      <c r="AC34" s="659"/>
      <c r="AD34" s="660" t="s">
        <v>186</v>
      </c>
      <c r="AE34" s="660"/>
      <c r="AF34" s="660"/>
      <c r="AG34" s="660"/>
      <c r="AH34" s="660"/>
      <c r="AI34" s="660"/>
      <c r="AJ34" s="660"/>
      <c r="AK34" s="660"/>
      <c r="AL34" s="624" t="s">
        <v>186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5408481</v>
      </c>
      <c r="CS34" s="622"/>
      <c r="CT34" s="622"/>
      <c r="CU34" s="622"/>
      <c r="CV34" s="622"/>
      <c r="CW34" s="622"/>
      <c r="CX34" s="622"/>
      <c r="CY34" s="623"/>
      <c r="CZ34" s="624">
        <v>12.9</v>
      </c>
      <c r="DA34" s="636"/>
      <c r="DB34" s="636"/>
      <c r="DC34" s="637"/>
      <c r="DD34" s="627">
        <v>4045327</v>
      </c>
      <c r="DE34" s="622"/>
      <c r="DF34" s="622"/>
      <c r="DG34" s="622"/>
      <c r="DH34" s="622"/>
      <c r="DI34" s="622"/>
      <c r="DJ34" s="622"/>
      <c r="DK34" s="623"/>
      <c r="DL34" s="627">
        <v>3560536</v>
      </c>
      <c r="DM34" s="622"/>
      <c r="DN34" s="622"/>
      <c r="DO34" s="622"/>
      <c r="DP34" s="622"/>
      <c r="DQ34" s="622"/>
      <c r="DR34" s="622"/>
      <c r="DS34" s="622"/>
      <c r="DT34" s="622"/>
      <c r="DU34" s="622"/>
      <c r="DV34" s="623"/>
      <c r="DW34" s="624">
        <v>14.3</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559607</v>
      </c>
      <c r="S35" s="622"/>
      <c r="T35" s="622"/>
      <c r="U35" s="622"/>
      <c r="V35" s="622"/>
      <c r="W35" s="622"/>
      <c r="X35" s="622"/>
      <c r="Y35" s="623"/>
      <c r="Z35" s="659">
        <v>1.2</v>
      </c>
      <c r="AA35" s="659"/>
      <c r="AB35" s="659"/>
      <c r="AC35" s="659"/>
      <c r="AD35" s="660" t="s">
        <v>131</v>
      </c>
      <c r="AE35" s="660"/>
      <c r="AF35" s="660"/>
      <c r="AG35" s="660"/>
      <c r="AH35" s="660"/>
      <c r="AI35" s="660"/>
      <c r="AJ35" s="660"/>
      <c r="AK35" s="660"/>
      <c r="AL35" s="624" t="s">
        <v>237</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304749</v>
      </c>
      <c r="CS35" s="634"/>
      <c r="CT35" s="634"/>
      <c r="CU35" s="634"/>
      <c r="CV35" s="634"/>
      <c r="CW35" s="634"/>
      <c r="CX35" s="634"/>
      <c r="CY35" s="635"/>
      <c r="CZ35" s="624">
        <v>0.7</v>
      </c>
      <c r="DA35" s="636"/>
      <c r="DB35" s="636"/>
      <c r="DC35" s="637"/>
      <c r="DD35" s="627">
        <v>175765</v>
      </c>
      <c r="DE35" s="634"/>
      <c r="DF35" s="634"/>
      <c r="DG35" s="634"/>
      <c r="DH35" s="634"/>
      <c r="DI35" s="634"/>
      <c r="DJ35" s="634"/>
      <c r="DK35" s="635"/>
      <c r="DL35" s="627">
        <v>174208</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4529282</v>
      </c>
      <c r="S36" s="622"/>
      <c r="T36" s="622"/>
      <c r="U36" s="622"/>
      <c r="V36" s="622"/>
      <c r="W36" s="622"/>
      <c r="X36" s="622"/>
      <c r="Y36" s="623"/>
      <c r="Z36" s="659">
        <v>10</v>
      </c>
      <c r="AA36" s="659"/>
      <c r="AB36" s="659"/>
      <c r="AC36" s="659"/>
      <c r="AD36" s="660" t="s">
        <v>237</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5332879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45829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4128045</v>
      </c>
      <c r="CS36" s="622"/>
      <c r="CT36" s="622"/>
      <c r="CU36" s="622"/>
      <c r="CV36" s="622"/>
      <c r="CW36" s="622"/>
      <c r="CX36" s="622"/>
      <c r="CY36" s="623"/>
      <c r="CZ36" s="624">
        <v>9.9</v>
      </c>
      <c r="DA36" s="636"/>
      <c r="DB36" s="636"/>
      <c r="DC36" s="637"/>
      <c r="DD36" s="627">
        <v>2915695</v>
      </c>
      <c r="DE36" s="622"/>
      <c r="DF36" s="622"/>
      <c r="DG36" s="622"/>
      <c r="DH36" s="622"/>
      <c r="DI36" s="622"/>
      <c r="DJ36" s="622"/>
      <c r="DK36" s="623"/>
      <c r="DL36" s="627">
        <v>1162429</v>
      </c>
      <c r="DM36" s="622"/>
      <c r="DN36" s="622"/>
      <c r="DO36" s="622"/>
      <c r="DP36" s="622"/>
      <c r="DQ36" s="622"/>
      <c r="DR36" s="622"/>
      <c r="DS36" s="622"/>
      <c r="DT36" s="622"/>
      <c r="DU36" s="622"/>
      <c r="DV36" s="623"/>
      <c r="DW36" s="624">
        <v>4.7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1101312</v>
      </c>
      <c r="S37" s="622"/>
      <c r="T37" s="622"/>
      <c r="U37" s="622"/>
      <c r="V37" s="622"/>
      <c r="W37" s="622"/>
      <c r="X37" s="622"/>
      <c r="Y37" s="623"/>
      <c r="Z37" s="659">
        <v>2.4</v>
      </c>
      <c r="AA37" s="659"/>
      <c r="AB37" s="659"/>
      <c r="AC37" s="659"/>
      <c r="AD37" s="660">
        <v>227</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767482</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-93963</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40575</v>
      </c>
      <c r="CS37" s="634"/>
      <c r="CT37" s="634"/>
      <c r="CU37" s="634"/>
      <c r="CV37" s="634"/>
      <c r="CW37" s="634"/>
      <c r="CX37" s="634"/>
      <c r="CY37" s="635"/>
      <c r="CZ37" s="624">
        <v>0.1</v>
      </c>
      <c r="DA37" s="636"/>
      <c r="DB37" s="636"/>
      <c r="DC37" s="637"/>
      <c r="DD37" s="627">
        <v>40575</v>
      </c>
      <c r="DE37" s="634"/>
      <c r="DF37" s="634"/>
      <c r="DG37" s="634"/>
      <c r="DH37" s="634"/>
      <c r="DI37" s="634"/>
      <c r="DJ37" s="634"/>
      <c r="DK37" s="635"/>
      <c r="DL37" s="627">
        <v>35575</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1649300</v>
      </c>
      <c r="S38" s="622"/>
      <c r="T38" s="622"/>
      <c r="U38" s="622"/>
      <c r="V38" s="622"/>
      <c r="W38" s="622"/>
      <c r="X38" s="622"/>
      <c r="Y38" s="623"/>
      <c r="Z38" s="659">
        <v>3.6</v>
      </c>
      <c r="AA38" s="659"/>
      <c r="AB38" s="659"/>
      <c r="AC38" s="659"/>
      <c r="AD38" s="660" t="s">
        <v>131</v>
      </c>
      <c r="AE38" s="660"/>
      <c r="AF38" s="660"/>
      <c r="AG38" s="660"/>
      <c r="AH38" s="660"/>
      <c r="AI38" s="660"/>
      <c r="AJ38" s="660"/>
      <c r="AK38" s="660"/>
      <c r="AL38" s="624" t="s">
        <v>186</v>
      </c>
      <c r="AM38" s="625"/>
      <c r="AN38" s="625"/>
      <c r="AO38" s="661"/>
      <c r="AQ38" s="654" t="s">
        <v>339</v>
      </c>
      <c r="AR38" s="655"/>
      <c r="AS38" s="655"/>
      <c r="AT38" s="655"/>
      <c r="AU38" s="655"/>
      <c r="AV38" s="655"/>
      <c r="AW38" s="655"/>
      <c r="AX38" s="655"/>
      <c r="AY38" s="656"/>
      <c r="AZ38" s="621">
        <v>368502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10134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4196895</v>
      </c>
      <c r="CS38" s="622"/>
      <c r="CT38" s="622"/>
      <c r="CU38" s="622"/>
      <c r="CV38" s="622"/>
      <c r="CW38" s="622"/>
      <c r="CX38" s="622"/>
      <c r="CY38" s="623"/>
      <c r="CZ38" s="624">
        <v>10</v>
      </c>
      <c r="DA38" s="636"/>
      <c r="DB38" s="636"/>
      <c r="DC38" s="637"/>
      <c r="DD38" s="627">
        <v>3482762</v>
      </c>
      <c r="DE38" s="622"/>
      <c r="DF38" s="622"/>
      <c r="DG38" s="622"/>
      <c r="DH38" s="622"/>
      <c r="DI38" s="622"/>
      <c r="DJ38" s="622"/>
      <c r="DK38" s="623"/>
      <c r="DL38" s="627">
        <v>3120779</v>
      </c>
      <c r="DM38" s="622"/>
      <c r="DN38" s="622"/>
      <c r="DO38" s="622"/>
      <c r="DP38" s="622"/>
      <c r="DQ38" s="622"/>
      <c r="DR38" s="622"/>
      <c r="DS38" s="622"/>
      <c r="DT38" s="622"/>
      <c r="DU38" s="622"/>
      <c r="DV38" s="623"/>
      <c r="DW38" s="624">
        <v>12.5</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186</v>
      </c>
      <c r="S39" s="622"/>
      <c r="T39" s="622"/>
      <c r="U39" s="622"/>
      <c r="V39" s="622"/>
      <c r="W39" s="622"/>
      <c r="X39" s="622"/>
      <c r="Y39" s="623"/>
      <c r="Z39" s="659" t="s">
        <v>186</v>
      </c>
      <c r="AA39" s="659"/>
      <c r="AB39" s="659"/>
      <c r="AC39" s="659"/>
      <c r="AD39" s="660" t="s">
        <v>186</v>
      </c>
      <c r="AE39" s="660"/>
      <c r="AF39" s="660"/>
      <c r="AG39" s="660"/>
      <c r="AH39" s="660"/>
      <c r="AI39" s="660"/>
      <c r="AJ39" s="660"/>
      <c r="AK39" s="660"/>
      <c r="AL39" s="624" t="s">
        <v>237</v>
      </c>
      <c r="AM39" s="625"/>
      <c r="AN39" s="625"/>
      <c r="AO39" s="661"/>
      <c r="AQ39" s="654" t="s">
        <v>343</v>
      </c>
      <c r="AR39" s="655"/>
      <c r="AS39" s="655"/>
      <c r="AT39" s="655"/>
      <c r="AU39" s="655"/>
      <c r="AV39" s="655"/>
      <c r="AW39" s="655"/>
      <c r="AX39" s="655"/>
      <c r="AY39" s="656"/>
      <c r="AZ39" s="621">
        <v>52100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14839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2585317</v>
      </c>
      <c r="CS39" s="634"/>
      <c r="CT39" s="634"/>
      <c r="CU39" s="634"/>
      <c r="CV39" s="634"/>
      <c r="CW39" s="634"/>
      <c r="CX39" s="634"/>
      <c r="CY39" s="635"/>
      <c r="CZ39" s="624">
        <v>6.2</v>
      </c>
      <c r="DA39" s="636"/>
      <c r="DB39" s="636"/>
      <c r="DC39" s="637"/>
      <c r="DD39" s="627">
        <v>2178560</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500500</v>
      </c>
      <c r="S40" s="622"/>
      <c r="T40" s="622"/>
      <c r="U40" s="622"/>
      <c r="V40" s="622"/>
      <c r="W40" s="622"/>
      <c r="X40" s="622"/>
      <c r="Y40" s="623"/>
      <c r="Z40" s="659">
        <v>1.1000000000000001</v>
      </c>
      <c r="AA40" s="659"/>
      <c r="AB40" s="659"/>
      <c r="AC40" s="659"/>
      <c r="AD40" s="660" t="s">
        <v>186</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t="s">
        <v>186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93</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294900</v>
      </c>
      <c r="CS40" s="622"/>
      <c r="CT40" s="622"/>
      <c r="CU40" s="622"/>
      <c r="CV40" s="622"/>
      <c r="CW40" s="622"/>
      <c r="CX40" s="622"/>
      <c r="CY40" s="623"/>
      <c r="CZ40" s="624">
        <v>0.7</v>
      </c>
      <c r="DA40" s="636"/>
      <c r="DB40" s="636"/>
      <c r="DC40" s="637"/>
      <c r="DD40" s="627">
        <v>2400</v>
      </c>
      <c r="DE40" s="622"/>
      <c r="DF40" s="622"/>
      <c r="DG40" s="622"/>
      <c r="DH40" s="622"/>
      <c r="DI40" s="622"/>
      <c r="DJ40" s="622"/>
      <c r="DK40" s="623"/>
      <c r="DL40" s="627" t="s">
        <v>186</v>
      </c>
      <c r="DM40" s="622"/>
      <c r="DN40" s="622"/>
      <c r="DO40" s="622"/>
      <c r="DP40" s="622"/>
      <c r="DQ40" s="622"/>
      <c r="DR40" s="622"/>
      <c r="DS40" s="622"/>
      <c r="DT40" s="622"/>
      <c r="DU40" s="622"/>
      <c r="DV40" s="623"/>
      <c r="DW40" s="624" t="s">
        <v>186</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45352869</v>
      </c>
      <c r="S41" s="646"/>
      <c r="T41" s="646"/>
      <c r="U41" s="646"/>
      <c r="V41" s="646"/>
      <c r="W41" s="646"/>
      <c r="X41" s="646"/>
      <c r="Y41" s="649"/>
      <c r="Z41" s="650">
        <v>100</v>
      </c>
      <c r="AA41" s="650"/>
      <c r="AB41" s="650"/>
      <c r="AC41" s="650"/>
      <c r="AD41" s="651">
        <v>24430562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913748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355</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3231047</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438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4275502</v>
      </c>
      <c r="CS42" s="634"/>
      <c r="CT42" s="634"/>
      <c r="CU42" s="634"/>
      <c r="CV42" s="634"/>
      <c r="CW42" s="634"/>
      <c r="CX42" s="634"/>
      <c r="CY42" s="635"/>
      <c r="CZ42" s="624">
        <v>10.199999999999999</v>
      </c>
      <c r="DA42" s="636"/>
      <c r="DB42" s="636"/>
      <c r="DC42" s="637"/>
      <c r="DD42" s="627">
        <v>1945339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255960</v>
      </c>
      <c r="CS43" s="634"/>
      <c r="CT43" s="634"/>
      <c r="CU43" s="634"/>
      <c r="CV43" s="634"/>
      <c r="CW43" s="634"/>
      <c r="CX43" s="634"/>
      <c r="CY43" s="635"/>
      <c r="CZ43" s="624">
        <v>0.6</v>
      </c>
      <c r="DA43" s="636"/>
      <c r="DB43" s="636"/>
      <c r="DC43" s="637"/>
      <c r="DD43" s="627">
        <v>255960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362</v>
      </c>
      <c r="CG44" s="619"/>
      <c r="CH44" s="619"/>
      <c r="CI44" s="619"/>
      <c r="CJ44" s="619"/>
      <c r="CK44" s="619"/>
      <c r="CL44" s="619"/>
      <c r="CM44" s="619"/>
      <c r="CN44" s="619"/>
      <c r="CO44" s="619"/>
      <c r="CP44" s="619"/>
      <c r="CQ44" s="620"/>
      <c r="CR44" s="621">
        <v>4051981</v>
      </c>
      <c r="CS44" s="622"/>
      <c r="CT44" s="622"/>
      <c r="CU44" s="622"/>
      <c r="CV44" s="622"/>
      <c r="CW44" s="622"/>
      <c r="CX44" s="622"/>
      <c r="CY44" s="623"/>
      <c r="CZ44" s="624">
        <v>9.6999999999999993</v>
      </c>
      <c r="DA44" s="625"/>
      <c r="DB44" s="625"/>
      <c r="DC44" s="626"/>
      <c r="DD44" s="627">
        <v>1922096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1692258</v>
      </c>
      <c r="CS45" s="634"/>
      <c r="CT45" s="634"/>
      <c r="CU45" s="634"/>
      <c r="CV45" s="634"/>
      <c r="CW45" s="634"/>
      <c r="CX45" s="634"/>
      <c r="CY45" s="635"/>
      <c r="CZ45" s="624">
        <v>4.0999999999999996</v>
      </c>
      <c r="DA45" s="636"/>
      <c r="DB45" s="636"/>
      <c r="DC45" s="637"/>
      <c r="DD45" s="627">
        <v>433985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2173288</v>
      </c>
      <c r="CS46" s="622"/>
      <c r="CT46" s="622"/>
      <c r="CU46" s="622"/>
      <c r="CV46" s="622"/>
      <c r="CW46" s="622"/>
      <c r="CX46" s="622"/>
      <c r="CY46" s="623"/>
      <c r="CZ46" s="624">
        <v>5.2</v>
      </c>
      <c r="DA46" s="625"/>
      <c r="DB46" s="625"/>
      <c r="DC46" s="626"/>
      <c r="DD46" s="627">
        <v>1323067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223521</v>
      </c>
      <c r="CS47" s="634"/>
      <c r="CT47" s="634"/>
      <c r="CU47" s="634"/>
      <c r="CV47" s="634"/>
      <c r="CW47" s="634"/>
      <c r="CX47" s="634"/>
      <c r="CY47" s="635"/>
      <c r="CZ47" s="624">
        <v>0.5</v>
      </c>
      <c r="DA47" s="636"/>
      <c r="DB47" s="636"/>
      <c r="DC47" s="637"/>
      <c r="DD47" s="627">
        <v>23243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41768726</v>
      </c>
      <c r="CS49" s="606"/>
      <c r="CT49" s="606"/>
      <c r="CU49" s="606"/>
      <c r="CV49" s="606"/>
      <c r="CW49" s="606"/>
      <c r="CX49" s="606"/>
      <c r="CY49" s="607"/>
      <c r="CZ49" s="608">
        <v>100</v>
      </c>
      <c r="DA49" s="609"/>
      <c r="DB49" s="609"/>
      <c r="DC49" s="610"/>
      <c r="DD49" s="611">
        <v>28572543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g5lBFw4MbkdKZ25cOmz2xAAaIP69Nwi52HbX+7iXx6JHiDoJtqEQjobJtsY+HQ42ESjV7nfkgcswOjVJ768zw==" saltValue="mEv9Rdj0/fitNU2PIY+v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D5" sqref="BD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45364</v>
      </c>
      <c r="R7" s="1103"/>
      <c r="S7" s="1103"/>
      <c r="T7" s="1103"/>
      <c r="U7" s="1103"/>
      <c r="V7" s="1103">
        <v>41780</v>
      </c>
      <c r="W7" s="1103"/>
      <c r="X7" s="1103"/>
      <c r="Y7" s="1103"/>
      <c r="Z7" s="1103"/>
      <c r="AA7" s="1103">
        <v>3584</v>
      </c>
      <c r="AB7" s="1103"/>
      <c r="AC7" s="1103"/>
      <c r="AD7" s="1103"/>
      <c r="AE7" s="1104"/>
      <c r="AF7" s="1105">
        <v>3329</v>
      </c>
      <c r="AG7" s="1106"/>
      <c r="AH7" s="1106"/>
      <c r="AI7" s="1106"/>
      <c r="AJ7" s="1107"/>
      <c r="AK7" s="1108">
        <v>455</v>
      </c>
      <c r="AL7" s="1109"/>
      <c r="AM7" s="1109"/>
      <c r="AN7" s="1109"/>
      <c r="AO7" s="1109"/>
      <c r="AP7" s="1109">
        <v>55406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74</v>
      </c>
      <c r="CI7" s="1097"/>
      <c r="CJ7" s="1097"/>
      <c r="CK7" s="1097"/>
      <c r="CL7" s="1098"/>
      <c r="CM7" s="1096">
        <v>479</v>
      </c>
      <c r="CN7" s="1097"/>
      <c r="CO7" s="1097"/>
      <c r="CP7" s="1097"/>
      <c r="CQ7" s="1098"/>
      <c r="CR7" s="1096">
        <v>100</v>
      </c>
      <c r="CS7" s="1097"/>
      <c r="CT7" s="1097"/>
      <c r="CU7" s="1097"/>
      <c r="CV7" s="1098"/>
      <c r="CW7" s="1096" t="s">
        <v>530</v>
      </c>
      <c r="CX7" s="1097"/>
      <c r="CY7" s="1097"/>
      <c r="CZ7" s="1097"/>
      <c r="DA7" s="1098"/>
      <c r="DB7" s="1096" t="s">
        <v>530</v>
      </c>
      <c r="DC7" s="1097"/>
      <c r="DD7" s="1097"/>
      <c r="DE7" s="1097"/>
      <c r="DF7" s="1098"/>
      <c r="DG7" s="1096" t="s">
        <v>530</v>
      </c>
      <c r="DH7" s="1097"/>
      <c r="DI7" s="1097"/>
      <c r="DJ7" s="1097"/>
      <c r="DK7" s="1098"/>
      <c r="DL7" s="1096" t="s">
        <v>530</v>
      </c>
      <c r="DM7" s="1097"/>
      <c r="DN7" s="1097"/>
      <c r="DO7" s="1097"/>
      <c r="DP7" s="1098"/>
      <c r="DQ7" s="1096" t="s">
        <v>530</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18</v>
      </c>
      <c r="R8" s="1039"/>
      <c r="S8" s="1039"/>
      <c r="T8" s="1039"/>
      <c r="U8" s="1039"/>
      <c r="V8" s="1039">
        <v>18</v>
      </c>
      <c r="W8" s="1039"/>
      <c r="X8" s="1039"/>
      <c r="Y8" s="1039"/>
      <c r="Z8" s="1039"/>
      <c r="AA8" s="1039">
        <v>0</v>
      </c>
      <c r="AB8" s="1039"/>
      <c r="AC8" s="1039"/>
      <c r="AD8" s="1039"/>
      <c r="AE8" s="1040"/>
      <c r="AF8" s="1035">
        <v>0</v>
      </c>
      <c r="AG8" s="1036"/>
      <c r="AH8" s="1036"/>
      <c r="AI8" s="1036"/>
      <c r="AJ8" s="1037"/>
      <c r="AK8" s="1080">
        <v>17</v>
      </c>
      <c r="AL8" s="1081"/>
      <c r="AM8" s="1081"/>
      <c r="AN8" s="1081"/>
      <c r="AO8" s="1081"/>
      <c r="AP8" s="1081" t="s">
        <v>597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0</v>
      </c>
      <c r="CI8" s="990"/>
      <c r="CJ8" s="990"/>
      <c r="CK8" s="990"/>
      <c r="CL8" s="991"/>
      <c r="CM8" s="989">
        <v>121</v>
      </c>
      <c r="CN8" s="990"/>
      <c r="CO8" s="990"/>
      <c r="CP8" s="990"/>
      <c r="CQ8" s="991"/>
      <c r="CR8" s="989">
        <v>54</v>
      </c>
      <c r="CS8" s="990"/>
      <c r="CT8" s="990"/>
      <c r="CU8" s="990"/>
      <c r="CV8" s="991"/>
      <c r="CW8" s="989">
        <v>19</v>
      </c>
      <c r="CX8" s="990"/>
      <c r="CY8" s="990"/>
      <c r="CZ8" s="990"/>
      <c r="DA8" s="991"/>
      <c r="DB8" s="989" t="s">
        <v>530</v>
      </c>
      <c r="DC8" s="990"/>
      <c r="DD8" s="990"/>
      <c r="DE8" s="990"/>
      <c r="DF8" s="991"/>
      <c r="DG8" s="989" t="s">
        <v>530</v>
      </c>
      <c r="DH8" s="990"/>
      <c r="DI8" s="990"/>
      <c r="DJ8" s="990"/>
      <c r="DK8" s="991"/>
      <c r="DL8" s="989" t="s">
        <v>530</v>
      </c>
      <c r="DM8" s="990"/>
      <c r="DN8" s="990"/>
      <c r="DO8" s="990"/>
      <c r="DP8" s="991"/>
      <c r="DQ8" s="989" t="s">
        <v>530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v>25</v>
      </c>
      <c r="CI9" s="990"/>
      <c r="CJ9" s="990"/>
      <c r="CK9" s="990"/>
      <c r="CL9" s="991"/>
      <c r="CM9" s="989">
        <v>374</v>
      </c>
      <c r="CN9" s="990"/>
      <c r="CO9" s="990"/>
      <c r="CP9" s="990"/>
      <c r="CQ9" s="991"/>
      <c r="CR9" s="989">
        <v>75</v>
      </c>
      <c r="CS9" s="990"/>
      <c r="CT9" s="990"/>
      <c r="CU9" s="990"/>
      <c r="CV9" s="991"/>
      <c r="CW9" s="989" t="s">
        <v>530</v>
      </c>
      <c r="CX9" s="990"/>
      <c r="CY9" s="990"/>
      <c r="CZ9" s="990"/>
      <c r="DA9" s="991"/>
      <c r="DB9" s="989" t="s">
        <v>530</v>
      </c>
      <c r="DC9" s="990"/>
      <c r="DD9" s="990"/>
      <c r="DE9" s="990"/>
      <c r="DF9" s="991"/>
      <c r="DG9" s="989" t="s">
        <v>530</v>
      </c>
      <c r="DH9" s="990"/>
      <c r="DI9" s="990"/>
      <c r="DJ9" s="990"/>
      <c r="DK9" s="991"/>
      <c r="DL9" s="989" t="s">
        <v>530</v>
      </c>
      <c r="DM9" s="990"/>
      <c r="DN9" s="990"/>
      <c r="DO9" s="990"/>
      <c r="DP9" s="991"/>
      <c r="DQ9" s="989" t="s">
        <v>530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602</v>
      </c>
      <c r="BT10" s="993"/>
      <c r="BU10" s="993"/>
      <c r="BV10" s="993"/>
      <c r="BW10" s="993"/>
      <c r="BX10" s="993"/>
      <c r="BY10" s="993"/>
      <c r="BZ10" s="993"/>
      <c r="CA10" s="993"/>
      <c r="CB10" s="993"/>
      <c r="CC10" s="993"/>
      <c r="CD10" s="993"/>
      <c r="CE10" s="993"/>
      <c r="CF10" s="993"/>
      <c r="CG10" s="1014"/>
      <c r="CH10" s="989">
        <v>1</v>
      </c>
      <c r="CI10" s="990"/>
      <c r="CJ10" s="990"/>
      <c r="CK10" s="990"/>
      <c r="CL10" s="991"/>
      <c r="CM10" s="989">
        <v>38</v>
      </c>
      <c r="CN10" s="990"/>
      <c r="CO10" s="990"/>
      <c r="CP10" s="990"/>
      <c r="CQ10" s="991"/>
      <c r="CR10" s="989">
        <v>7</v>
      </c>
      <c r="CS10" s="990"/>
      <c r="CT10" s="990"/>
      <c r="CU10" s="990"/>
      <c r="CV10" s="991"/>
      <c r="CW10" s="989" t="s">
        <v>530</v>
      </c>
      <c r="CX10" s="990"/>
      <c r="CY10" s="990"/>
      <c r="CZ10" s="990"/>
      <c r="DA10" s="991"/>
      <c r="DB10" s="989" t="s">
        <v>530</v>
      </c>
      <c r="DC10" s="990"/>
      <c r="DD10" s="990"/>
      <c r="DE10" s="990"/>
      <c r="DF10" s="991"/>
      <c r="DG10" s="989" t="s">
        <v>530</v>
      </c>
      <c r="DH10" s="990"/>
      <c r="DI10" s="990"/>
      <c r="DJ10" s="990"/>
      <c r="DK10" s="991"/>
      <c r="DL10" s="989" t="s">
        <v>530</v>
      </c>
      <c r="DM10" s="990"/>
      <c r="DN10" s="990"/>
      <c r="DO10" s="990"/>
      <c r="DP10" s="991"/>
      <c r="DQ10" s="989" t="s">
        <v>530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f>SUM(Q7:U8)</f>
        <v>45382</v>
      </c>
      <c r="R23" s="1061"/>
      <c r="S23" s="1061"/>
      <c r="T23" s="1061"/>
      <c r="U23" s="1061"/>
      <c r="V23" s="1061">
        <f t="shared" ref="V23" si="0">SUM(V7:Z8)</f>
        <v>41798</v>
      </c>
      <c r="W23" s="1061"/>
      <c r="X23" s="1061"/>
      <c r="Y23" s="1061"/>
      <c r="Z23" s="1061"/>
      <c r="AA23" s="1061">
        <f t="shared" ref="AA23" si="1">SUM(AA7:AE8)</f>
        <v>3584</v>
      </c>
      <c r="AB23" s="1061"/>
      <c r="AC23" s="1061"/>
      <c r="AD23" s="1061"/>
      <c r="AE23" s="1068"/>
      <c r="AF23" s="1069">
        <v>3329</v>
      </c>
      <c r="AG23" s="1061"/>
      <c r="AH23" s="1061"/>
      <c r="AI23" s="1061"/>
      <c r="AJ23" s="1070"/>
      <c r="AK23" s="1071"/>
      <c r="AL23" s="1072"/>
      <c r="AM23" s="1072"/>
      <c r="AN23" s="1072"/>
      <c r="AO23" s="1072"/>
      <c r="AP23" s="1061">
        <f>SUM(AP7:AT8)</f>
        <v>55406</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9038</v>
      </c>
      <c r="R28" s="1051"/>
      <c r="S28" s="1051"/>
      <c r="T28" s="1051"/>
      <c r="U28" s="1051"/>
      <c r="V28" s="1051">
        <v>8992</v>
      </c>
      <c r="W28" s="1051"/>
      <c r="X28" s="1051"/>
      <c r="Y28" s="1051"/>
      <c r="Z28" s="1051"/>
      <c r="AA28" s="1051">
        <f>Q28-V28</f>
        <v>46</v>
      </c>
      <c r="AB28" s="1051"/>
      <c r="AC28" s="1051"/>
      <c r="AD28" s="1051"/>
      <c r="AE28" s="1052"/>
      <c r="AF28" s="1053">
        <v>46</v>
      </c>
      <c r="AG28" s="1051"/>
      <c r="AH28" s="1051"/>
      <c r="AI28" s="1051"/>
      <c r="AJ28" s="1054"/>
      <c r="AK28" s="1042">
        <v>908</v>
      </c>
      <c r="AL28" s="1043"/>
      <c r="AM28" s="1043"/>
      <c r="AN28" s="1043"/>
      <c r="AO28" s="1043"/>
      <c r="AP28" s="1043" t="s">
        <v>530</v>
      </c>
      <c r="AQ28" s="1043"/>
      <c r="AR28" s="1043"/>
      <c r="AS28" s="1043"/>
      <c r="AT28" s="1043"/>
      <c r="AU28" s="1043" t="s">
        <v>530</v>
      </c>
      <c r="AV28" s="1043"/>
      <c r="AW28" s="1043"/>
      <c r="AX28" s="1043"/>
      <c r="AY28" s="1043"/>
      <c r="AZ28" s="1044" t="s">
        <v>530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87</v>
      </c>
      <c r="R29" s="1039"/>
      <c r="S29" s="1039"/>
      <c r="T29" s="1039"/>
      <c r="U29" s="1039"/>
      <c r="V29" s="1039">
        <v>84</v>
      </c>
      <c r="W29" s="1039"/>
      <c r="X29" s="1039"/>
      <c r="Y29" s="1039"/>
      <c r="Z29" s="1039"/>
      <c r="AA29" s="1039">
        <v>2</v>
      </c>
      <c r="AB29" s="1039"/>
      <c r="AC29" s="1039"/>
      <c r="AD29" s="1039"/>
      <c r="AE29" s="1040"/>
      <c r="AF29" s="1035">
        <v>2</v>
      </c>
      <c r="AG29" s="1036"/>
      <c r="AH29" s="1036"/>
      <c r="AI29" s="1036"/>
      <c r="AJ29" s="1037"/>
      <c r="AK29" s="980">
        <v>46</v>
      </c>
      <c r="AL29" s="971"/>
      <c r="AM29" s="971"/>
      <c r="AN29" s="971"/>
      <c r="AO29" s="971"/>
      <c r="AP29" s="971">
        <v>16</v>
      </c>
      <c r="AQ29" s="971"/>
      <c r="AR29" s="971"/>
      <c r="AS29" s="971"/>
      <c r="AT29" s="971"/>
      <c r="AU29" s="971">
        <v>7</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11034</v>
      </c>
      <c r="R30" s="1039"/>
      <c r="S30" s="1039"/>
      <c r="T30" s="1039"/>
      <c r="U30" s="1039"/>
      <c r="V30" s="1039">
        <v>10739</v>
      </c>
      <c r="W30" s="1039"/>
      <c r="X30" s="1039"/>
      <c r="Y30" s="1039"/>
      <c r="Z30" s="1039"/>
      <c r="AA30" s="1039">
        <f t="shared" ref="AA30:AA40" si="2">Q30-V30</f>
        <v>295</v>
      </c>
      <c r="AB30" s="1039"/>
      <c r="AC30" s="1039"/>
      <c r="AD30" s="1039"/>
      <c r="AE30" s="1040"/>
      <c r="AF30" s="1035">
        <v>295</v>
      </c>
      <c r="AG30" s="1036"/>
      <c r="AH30" s="1036"/>
      <c r="AI30" s="1036"/>
      <c r="AJ30" s="1037"/>
      <c r="AK30" s="980">
        <v>1664</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25</v>
      </c>
      <c r="R31" s="1039"/>
      <c r="S31" s="1039"/>
      <c r="T31" s="1039"/>
      <c r="U31" s="1039"/>
      <c r="V31" s="1039">
        <v>19</v>
      </c>
      <c r="W31" s="1039"/>
      <c r="X31" s="1039"/>
      <c r="Y31" s="1039"/>
      <c r="Z31" s="1039"/>
      <c r="AA31" s="1039">
        <f t="shared" si="2"/>
        <v>6</v>
      </c>
      <c r="AB31" s="1039"/>
      <c r="AC31" s="1039"/>
      <c r="AD31" s="1039"/>
      <c r="AE31" s="1040"/>
      <c r="AF31" s="1035">
        <v>6</v>
      </c>
      <c r="AG31" s="1036"/>
      <c r="AH31" s="1036"/>
      <c r="AI31" s="1036"/>
      <c r="AJ31" s="1037"/>
      <c r="AK31" s="980" t="s">
        <v>598</v>
      </c>
      <c r="AL31" s="971"/>
      <c r="AM31" s="971"/>
      <c r="AN31" s="971"/>
      <c r="AO31" s="971"/>
      <c r="AP31" s="971" t="s">
        <v>598</v>
      </c>
      <c r="AQ31" s="971"/>
      <c r="AR31" s="971"/>
      <c r="AS31" s="971"/>
      <c r="AT31" s="971"/>
      <c r="AU31" s="971" t="s">
        <v>598</v>
      </c>
      <c r="AV31" s="971"/>
      <c r="AW31" s="971"/>
      <c r="AX31" s="971"/>
      <c r="AY31" s="971"/>
      <c r="AZ31" s="1041" t="s">
        <v>598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101</v>
      </c>
      <c r="R32" s="1039"/>
      <c r="S32" s="1039"/>
      <c r="T32" s="1039"/>
      <c r="U32" s="1039"/>
      <c r="V32" s="1039">
        <v>101</v>
      </c>
      <c r="W32" s="1039"/>
      <c r="X32" s="1039"/>
      <c r="Y32" s="1039"/>
      <c r="Z32" s="1039"/>
      <c r="AA32" s="1039">
        <f t="shared" si="2"/>
        <v>0</v>
      </c>
      <c r="AB32" s="1039"/>
      <c r="AC32" s="1039"/>
      <c r="AD32" s="1039"/>
      <c r="AE32" s="1040"/>
      <c r="AF32" s="1035">
        <v>0</v>
      </c>
      <c r="AG32" s="1036"/>
      <c r="AH32" s="1036"/>
      <c r="AI32" s="1036"/>
      <c r="AJ32" s="1037"/>
      <c r="AK32" s="980">
        <v>52</v>
      </c>
      <c r="AL32" s="971"/>
      <c r="AM32" s="971"/>
      <c r="AN32" s="971"/>
      <c r="AO32" s="971"/>
      <c r="AP32" s="971" t="s">
        <v>598</v>
      </c>
      <c r="AQ32" s="971"/>
      <c r="AR32" s="971"/>
      <c r="AS32" s="971"/>
      <c r="AT32" s="971"/>
      <c r="AU32" s="971" t="s">
        <v>598</v>
      </c>
      <c r="AV32" s="971"/>
      <c r="AW32" s="971"/>
      <c r="AX32" s="971"/>
      <c r="AY32" s="971"/>
      <c r="AZ32" s="1041" t="s">
        <v>598</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1416</v>
      </c>
      <c r="R33" s="1039"/>
      <c r="S33" s="1039"/>
      <c r="T33" s="1039"/>
      <c r="U33" s="1039"/>
      <c r="V33" s="1039">
        <v>1358</v>
      </c>
      <c r="W33" s="1039"/>
      <c r="X33" s="1039"/>
      <c r="Y33" s="1039"/>
      <c r="Z33" s="1039"/>
      <c r="AA33" s="1039">
        <f t="shared" si="2"/>
        <v>58</v>
      </c>
      <c r="AB33" s="1039"/>
      <c r="AC33" s="1039"/>
      <c r="AD33" s="1039"/>
      <c r="AE33" s="1040"/>
      <c r="AF33" s="1035">
        <v>58</v>
      </c>
      <c r="AG33" s="1036"/>
      <c r="AH33" s="1036"/>
      <c r="AI33" s="1036"/>
      <c r="AJ33" s="1037"/>
      <c r="AK33" s="980">
        <v>369</v>
      </c>
      <c r="AL33" s="971"/>
      <c r="AM33" s="971"/>
      <c r="AN33" s="971"/>
      <c r="AO33" s="971"/>
      <c r="AP33" s="971" t="s">
        <v>598</v>
      </c>
      <c r="AQ33" s="971"/>
      <c r="AR33" s="971"/>
      <c r="AS33" s="971"/>
      <c r="AT33" s="971"/>
      <c r="AU33" s="971" t="s">
        <v>598</v>
      </c>
      <c r="AV33" s="971"/>
      <c r="AW33" s="971"/>
      <c r="AX33" s="971"/>
      <c r="AY33" s="971"/>
      <c r="AZ33" s="1041" t="s">
        <v>598</v>
      </c>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2104</v>
      </c>
      <c r="R34" s="1039"/>
      <c r="S34" s="1039"/>
      <c r="T34" s="1039"/>
      <c r="U34" s="1039"/>
      <c r="V34" s="1039">
        <v>1990</v>
      </c>
      <c r="W34" s="1039"/>
      <c r="X34" s="1039"/>
      <c r="Y34" s="1039"/>
      <c r="Z34" s="1039"/>
      <c r="AA34" s="1039">
        <f t="shared" si="2"/>
        <v>114</v>
      </c>
      <c r="AB34" s="1039"/>
      <c r="AC34" s="1039"/>
      <c r="AD34" s="1039"/>
      <c r="AE34" s="1040"/>
      <c r="AF34" s="1035">
        <v>3097</v>
      </c>
      <c r="AG34" s="1036"/>
      <c r="AH34" s="1036"/>
      <c r="AI34" s="1036"/>
      <c r="AJ34" s="1037"/>
      <c r="AK34" s="980">
        <v>190</v>
      </c>
      <c r="AL34" s="971"/>
      <c r="AM34" s="971"/>
      <c r="AN34" s="971"/>
      <c r="AO34" s="971"/>
      <c r="AP34" s="971">
        <v>13006</v>
      </c>
      <c r="AQ34" s="971"/>
      <c r="AR34" s="971"/>
      <c r="AS34" s="971"/>
      <c r="AT34" s="971"/>
      <c r="AU34" s="971">
        <v>3889</v>
      </c>
      <c r="AV34" s="971"/>
      <c r="AW34" s="971"/>
      <c r="AX34" s="971"/>
      <c r="AY34" s="971"/>
      <c r="AZ34" s="1041" t="s">
        <v>598</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3204</v>
      </c>
      <c r="R35" s="1039"/>
      <c r="S35" s="1039"/>
      <c r="T35" s="1039"/>
      <c r="U35" s="1039"/>
      <c r="V35" s="1039">
        <v>2241</v>
      </c>
      <c r="W35" s="1039"/>
      <c r="X35" s="1039"/>
      <c r="Y35" s="1039"/>
      <c r="Z35" s="1039"/>
      <c r="AA35" s="1039">
        <f t="shared" si="2"/>
        <v>963</v>
      </c>
      <c r="AB35" s="1039"/>
      <c r="AC35" s="1039"/>
      <c r="AD35" s="1039"/>
      <c r="AE35" s="1040"/>
      <c r="AF35" s="1035">
        <v>5843</v>
      </c>
      <c r="AG35" s="1036"/>
      <c r="AH35" s="1036"/>
      <c r="AI35" s="1036"/>
      <c r="AJ35" s="1037"/>
      <c r="AK35" s="980" t="s">
        <v>598</v>
      </c>
      <c r="AL35" s="971"/>
      <c r="AM35" s="971"/>
      <c r="AN35" s="971"/>
      <c r="AO35" s="971"/>
      <c r="AP35" s="971">
        <v>15423</v>
      </c>
      <c r="AQ35" s="971"/>
      <c r="AR35" s="971"/>
      <c r="AS35" s="971"/>
      <c r="AT35" s="971"/>
      <c r="AU35" s="971" t="s">
        <v>598</v>
      </c>
      <c r="AV35" s="971"/>
      <c r="AW35" s="971"/>
      <c r="AX35" s="971"/>
      <c r="AY35" s="971"/>
      <c r="AZ35" s="1041" t="s">
        <v>598</v>
      </c>
      <c r="BA35" s="1041"/>
      <c r="BB35" s="1041"/>
      <c r="BC35" s="1041"/>
      <c r="BD35" s="1041"/>
      <c r="BE35" s="972" t="s">
        <v>416</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417</v>
      </c>
      <c r="C36" s="1031"/>
      <c r="D36" s="1031"/>
      <c r="E36" s="1031"/>
      <c r="F36" s="1031"/>
      <c r="G36" s="1031"/>
      <c r="H36" s="1031"/>
      <c r="I36" s="1031"/>
      <c r="J36" s="1031"/>
      <c r="K36" s="1031"/>
      <c r="L36" s="1031"/>
      <c r="M36" s="1031"/>
      <c r="N36" s="1031"/>
      <c r="O36" s="1031"/>
      <c r="P36" s="1032"/>
      <c r="Q36" s="1038">
        <v>1798</v>
      </c>
      <c r="R36" s="1039"/>
      <c r="S36" s="1039"/>
      <c r="T36" s="1039"/>
      <c r="U36" s="1039"/>
      <c r="V36" s="1039">
        <v>1762</v>
      </c>
      <c r="W36" s="1039"/>
      <c r="X36" s="1039"/>
      <c r="Y36" s="1039"/>
      <c r="Z36" s="1039"/>
      <c r="AA36" s="1039">
        <f t="shared" si="2"/>
        <v>36</v>
      </c>
      <c r="AB36" s="1039"/>
      <c r="AC36" s="1039"/>
      <c r="AD36" s="1039"/>
      <c r="AE36" s="1040"/>
      <c r="AF36" s="1035">
        <v>163</v>
      </c>
      <c r="AG36" s="1036"/>
      <c r="AH36" s="1036"/>
      <c r="AI36" s="1036"/>
      <c r="AJ36" s="1037"/>
      <c r="AK36" s="980">
        <v>767</v>
      </c>
      <c r="AL36" s="971"/>
      <c r="AM36" s="971"/>
      <c r="AN36" s="971"/>
      <c r="AO36" s="971"/>
      <c r="AP36" s="971">
        <v>7611</v>
      </c>
      <c r="AQ36" s="971"/>
      <c r="AR36" s="971"/>
      <c r="AS36" s="971"/>
      <c r="AT36" s="971"/>
      <c r="AU36" s="971">
        <v>4483</v>
      </c>
      <c r="AV36" s="971"/>
      <c r="AW36" s="971"/>
      <c r="AX36" s="971"/>
      <c r="AY36" s="971"/>
      <c r="AZ36" s="1041" t="s">
        <v>598</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419</v>
      </c>
      <c r="C37" s="1031"/>
      <c r="D37" s="1031"/>
      <c r="E37" s="1031"/>
      <c r="F37" s="1031"/>
      <c r="G37" s="1031"/>
      <c r="H37" s="1031"/>
      <c r="I37" s="1031"/>
      <c r="J37" s="1031"/>
      <c r="K37" s="1031"/>
      <c r="L37" s="1031"/>
      <c r="M37" s="1031"/>
      <c r="N37" s="1031"/>
      <c r="O37" s="1031"/>
      <c r="P37" s="1032"/>
      <c r="Q37" s="1038">
        <v>653</v>
      </c>
      <c r="R37" s="1039"/>
      <c r="S37" s="1039"/>
      <c r="T37" s="1039"/>
      <c r="U37" s="1039"/>
      <c r="V37" s="1039">
        <v>416</v>
      </c>
      <c r="W37" s="1039"/>
      <c r="X37" s="1039"/>
      <c r="Y37" s="1039"/>
      <c r="Z37" s="1039"/>
      <c r="AA37" s="1039">
        <f t="shared" si="2"/>
        <v>237</v>
      </c>
      <c r="AB37" s="1039"/>
      <c r="AC37" s="1039"/>
      <c r="AD37" s="1039"/>
      <c r="AE37" s="1040"/>
      <c r="AF37" s="1035">
        <v>237</v>
      </c>
      <c r="AG37" s="1036"/>
      <c r="AH37" s="1036"/>
      <c r="AI37" s="1036"/>
      <c r="AJ37" s="1037"/>
      <c r="AK37" s="980" t="s">
        <v>598</v>
      </c>
      <c r="AL37" s="971"/>
      <c r="AM37" s="971"/>
      <c r="AN37" s="971"/>
      <c r="AO37" s="971"/>
      <c r="AP37" s="971">
        <v>598</v>
      </c>
      <c r="AQ37" s="971"/>
      <c r="AR37" s="971"/>
      <c r="AS37" s="971"/>
      <c r="AT37" s="971"/>
      <c r="AU37" s="971" t="s">
        <v>598</v>
      </c>
      <c r="AV37" s="971"/>
      <c r="AW37" s="971"/>
      <c r="AX37" s="971"/>
      <c r="AY37" s="971"/>
      <c r="AZ37" s="1041" t="s">
        <v>598</v>
      </c>
      <c r="BA37" s="1041"/>
      <c r="BB37" s="1041"/>
      <c r="BC37" s="1041"/>
      <c r="BD37" s="1041"/>
      <c r="BE37" s="972" t="s">
        <v>420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421</v>
      </c>
      <c r="C38" s="1031"/>
      <c r="D38" s="1031"/>
      <c r="E38" s="1031"/>
      <c r="F38" s="1031"/>
      <c r="G38" s="1031"/>
      <c r="H38" s="1031"/>
      <c r="I38" s="1031"/>
      <c r="J38" s="1031"/>
      <c r="K38" s="1031"/>
      <c r="L38" s="1031"/>
      <c r="M38" s="1031"/>
      <c r="N38" s="1031"/>
      <c r="O38" s="1031"/>
      <c r="P38" s="1032"/>
      <c r="Q38" s="1038">
        <v>2536</v>
      </c>
      <c r="R38" s="1039"/>
      <c r="S38" s="1039"/>
      <c r="T38" s="1039"/>
      <c r="U38" s="1039"/>
      <c r="V38" s="1039">
        <v>2307</v>
      </c>
      <c r="W38" s="1039"/>
      <c r="X38" s="1039"/>
      <c r="Y38" s="1039"/>
      <c r="Z38" s="1039"/>
      <c r="AA38" s="1039">
        <f t="shared" si="2"/>
        <v>229</v>
      </c>
      <c r="AB38" s="1039"/>
      <c r="AC38" s="1039"/>
      <c r="AD38" s="1039"/>
      <c r="AE38" s="1040"/>
      <c r="AF38" s="1035" t="s">
        <v>131</v>
      </c>
      <c r="AG38" s="1036"/>
      <c r="AH38" s="1036"/>
      <c r="AI38" s="1036"/>
      <c r="AJ38" s="1037"/>
      <c r="AK38" s="980" t="s">
        <v>598</v>
      </c>
      <c r="AL38" s="971"/>
      <c r="AM38" s="971"/>
      <c r="AN38" s="971"/>
      <c r="AO38" s="971"/>
      <c r="AP38" s="971">
        <v>6699</v>
      </c>
      <c r="AQ38" s="971"/>
      <c r="AR38" s="971"/>
      <c r="AS38" s="971"/>
      <c r="AT38" s="971"/>
      <c r="AU38" s="971" t="s">
        <v>598</v>
      </c>
      <c r="AV38" s="971"/>
      <c r="AW38" s="971"/>
      <c r="AX38" s="971"/>
      <c r="AY38" s="971"/>
      <c r="AZ38" s="1041" t="s">
        <v>598</v>
      </c>
      <c r="BA38" s="1041"/>
      <c r="BB38" s="1041"/>
      <c r="BC38" s="1041"/>
      <c r="BD38" s="1041"/>
      <c r="BE38" s="972" t="s">
        <v>420</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t="s">
        <v>423</v>
      </c>
      <c r="C39" s="1031"/>
      <c r="D39" s="1031"/>
      <c r="E39" s="1031"/>
      <c r="F39" s="1031"/>
      <c r="G39" s="1031"/>
      <c r="H39" s="1031"/>
      <c r="I39" s="1031"/>
      <c r="J39" s="1031"/>
      <c r="K39" s="1031"/>
      <c r="L39" s="1031"/>
      <c r="M39" s="1031"/>
      <c r="N39" s="1031"/>
      <c r="O39" s="1031"/>
      <c r="P39" s="1032"/>
      <c r="Q39" s="1038">
        <v>1252</v>
      </c>
      <c r="R39" s="1039"/>
      <c r="S39" s="1039"/>
      <c r="T39" s="1039"/>
      <c r="U39" s="1039"/>
      <c r="V39" s="1039">
        <v>435</v>
      </c>
      <c r="W39" s="1039"/>
      <c r="X39" s="1039"/>
      <c r="Y39" s="1039"/>
      <c r="Z39" s="1039"/>
      <c r="AA39" s="1039">
        <v>818</v>
      </c>
      <c r="AB39" s="1039"/>
      <c r="AC39" s="1039"/>
      <c r="AD39" s="1039"/>
      <c r="AE39" s="1040"/>
      <c r="AF39" s="1035" t="s">
        <v>131</v>
      </c>
      <c r="AG39" s="1036"/>
      <c r="AH39" s="1036"/>
      <c r="AI39" s="1036"/>
      <c r="AJ39" s="1037"/>
      <c r="AK39" s="980" t="s">
        <v>598</v>
      </c>
      <c r="AL39" s="971"/>
      <c r="AM39" s="971"/>
      <c r="AN39" s="971"/>
      <c r="AO39" s="971"/>
      <c r="AP39" s="971">
        <v>3451</v>
      </c>
      <c r="AQ39" s="971"/>
      <c r="AR39" s="971"/>
      <c r="AS39" s="971"/>
      <c r="AT39" s="971"/>
      <c r="AU39" s="971">
        <v>2634</v>
      </c>
      <c r="AV39" s="971"/>
      <c r="AW39" s="971"/>
      <c r="AX39" s="971"/>
      <c r="AY39" s="971"/>
      <c r="AZ39" s="1041" t="s">
        <v>598</v>
      </c>
      <c r="BA39" s="1041"/>
      <c r="BB39" s="1041"/>
      <c r="BC39" s="1041"/>
      <c r="BD39" s="1041"/>
      <c r="BE39" s="972" t="s">
        <v>424</v>
      </c>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t="s">
        <v>425</v>
      </c>
      <c r="C40" s="1031"/>
      <c r="D40" s="1031"/>
      <c r="E40" s="1031"/>
      <c r="F40" s="1031"/>
      <c r="G40" s="1031"/>
      <c r="H40" s="1031"/>
      <c r="I40" s="1031"/>
      <c r="J40" s="1031"/>
      <c r="K40" s="1031"/>
      <c r="L40" s="1031"/>
      <c r="M40" s="1031"/>
      <c r="N40" s="1031"/>
      <c r="O40" s="1031"/>
      <c r="P40" s="1032"/>
      <c r="Q40" s="1038">
        <v>70</v>
      </c>
      <c r="R40" s="1039"/>
      <c r="S40" s="1039"/>
      <c r="T40" s="1039"/>
      <c r="U40" s="1039"/>
      <c r="V40" s="1039">
        <v>63</v>
      </c>
      <c r="W40" s="1039"/>
      <c r="X40" s="1039"/>
      <c r="Y40" s="1039"/>
      <c r="Z40" s="1039"/>
      <c r="AA40" s="1039">
        <f t="shared" si="2"/>
        <v>7</v>
      </c>
      <c r="AB40" s="1039"/>
      <c r="AC40" s="1039"/>
      <c r="AD40" s="1039"/>
      <c r="AE40" s="1040"/>
      <c r="AF40" s="1035" t="s">
        <v>131</v>
      </c>
      <c r="AG40" s="1036"/>
      <c r="AH40" s="1036"/>
      <c r="AI40" s="1036"/>
      <c r="AJ40" s="1037"/>
      <c r="AK40" s="980">
        <v>52</v>
      </c>
      <c r="AL40" s="971"/>
      <c r="AM40" s="971"/>
      <c r="AN40" s="971"/>
      <c r="AO40" s="971"/>
      <c r="AP40" s="971" t="s">
        <v>598</v>
      </c>
      <c r="AQ40" s="971"/>
      <c r="AR40" s="971"/>
      <c r="AS40" s="971"/>
      <c r="AT40" s="971"/>
      <c r="AU40" s="971" t="s">
        <v>598</v>
      </c>
      <c r="AV40" s="971"/>
      <c r="AW40" s="971"/>
      <c r="AX40" s="971"/>
      <c r="AY40" s="971"/>
      <c r="AZ40" s="1041" t="s">
        <v>598</v>
      </c>
      <c r="BA40" s="1041"/>
      <c r="BB40" s="1041"/>
      <c r="BC40" s="1041"/>
      <c r="BD40" s="1041"/>
      <c r="BE40" s="972" t="s">
        <v>420</v>
      </c>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9748</v>
      </c>
      <c r="AG63" s="959"/>
      <c r="AH63" s="959"/>
      <c r="AI63" s="959"/>
      <c r="AJ63" s="1022"/>
      <c r="AK63" s="1023"/>
      <c r="AL63" s="963"/>
      <c r="AM63" s="963"/>
      <c r="AN63" s="963"/>
      <c r="AO63" s="963"/>
      <c r="AP63" s="959">
        <f>AP29+AP34+AP35+AP36+AP37+AP38+AP39</f>
        <v>46804</v>
      </c>
      <c r="AQ63" s="959"/>
      <c r="AR63" s="959"/>
      <c r="AS63" s="959"/>
      <c r="AT63" s="959"/>
      <c r="AU63" s="959">
        <v>11013</v>
      </c>
      <c r="AV63" s="959"/>
      <c r="AW63" s="959"/>
      <c r="AX63" s="959"/>
      <c r="AY63" s="959"/>
      <c r="AZ63" s="1017"/>
      <c r="BA63" s="1017"/>
      <c r="BB63" s="1017"/>
      <c r="BC63" s="1017"/>
      <c r="BD63" s="1017"/>
      <c r="BE63" s="960"/>
      <c r="BF63" s="960"/>
      <c r="BG63" s="960"/>
      <c r="BH63" s="960"/>
      <c r="BI63" s="961"/>
      <c r="BJ63" s="1018" t="s">
        <v>428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430</v>
      </c>
      <c r="B66" s="996"/>
      <c r="C66" s="996"/>
      <c r="D66" s="996"/>
      <c r="E66" s="996"/>
      <c r="F66" s="996"/>
      <c r="G66" s="996"/>
      <c r="H66" s="996"/>
      <c r="I66" s="996"/>
      <c r="J66" s="996"/>
      <c r="K66" s="996"/>
      <c r="L66" s="996"/>
      <c r="M66" s="996"/>
      <c r="N66" s="996"/>
      <c r="O66" s="996"/>
      <c r="P66" s="997"/>
      <c r="Q66" s="1001" t="s">
        <v>399</v>
      </c>
      <c r="R66" s="1002"/>
      <c r="S66" s="1002"/>
      <c r="T66" s="1002"/>
      <c r="U66" s="1003"/>
      <c r="V66" s="1001" t="s">
        <v>431</v>
      </c>
      <c r="W66" s="1002"/>
      <c r="X66" s="1002"/>
      <c r="Y66" s="1002"/>
      <c r="Z66" s="1003"/>
      <c r="AA66" s="1001" t="s">
        <v>401</v>
      </c>
      <c r="AB66" s="1002"/>
      <c r="AC66" s="1002"/>
      <c r="AD66" s="1002"/>
      <c r="AE66" s="1003"/>
      <c r="AF66" s="1007" t="s">
        <v>402</v>
      </c>
      <c r="AG66" s="1008"/>
      <c r="AH66" s="1008"/>
      <c r="AI66" s="1008"/>
      <c r="AJ66" s="1009"/>
      <c r="AK66" s="1001" t="s">
        <v>432</v>
      </c>
      <c r="AL66" s="996"/>
      <c r="AM66" s="996"/>
      <c r="AN66" s="996"/>
      <c r="AO66" s="997"/>
      <c r="AP66" s="1001" t="s">
        <v>433</v>
      </c>
      <c r="AQ66" s="1002"/>
      <c r="AR66" s="1002"/>
      <c r="AS66" s="1002"/>
      <c r="AT66" s="1003"/>
      <c r="AU66" s="1001" t="s">
        <v>434</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608</v>
      </c>
      <c r="C68" s="986"/>
      <c r="D68" s="986"/>
      <c r="E68" s="986"/>
      <c r="F68" s="986"/>
      <c r="G68" s="986"/>
      <c r="H68" s="986"/>
      <c r="I68" s="986"/>
      <c r="J68" s="986"/>
      <c r="K68" s="986"/>
      <c r="L68" s="986"/>
      <c r="M68" s="986"/>
      <c r="N68" s="986"/>
      <c r="O68" s="986"/>
      <c r="P68" s="987"/>
      <c r="Q68" s="988">
        <v>8365</v>
      </c>
      <c r="R68" s="982"/>
      <c r="S68" s="982"/>
      <c r="T68" s="982"/>
      <c r="U68" s="982"/>
      <c r="V68" s="982">
        <v>7823</v>
      </c>
      <c r="W68" s="982"/>
      <c r="X68" s="982"/>
      <c r="Y68" s="982"/>
      <c r="Z68" s="982"/>
      <c r="AA68" s="982">
        <v>542</v>
      </c>
      <c r="AB68" s="982"/>
      <c r="AC68" s="982"/>
      <c r="AD68" s="982"/>
      <c r="AE68" s="982"/>
      <c r="AF68" s="982">
        <v>542</v>
      </c>
      <c r="AG68" s="982"/>
      <c r="AH68" s="982"/>
      <c r="AI68" s="982"/>
      <c r="AJ68" s="982"/>
      <c r="AK68" s="982">
        <v>3700</v>
      </c>
      <c r="AL68" s="982"/>
      <c r="AM68" s="982"/>
      <c r="AN68" s="982"/>
      <c r="AO68" s="982"/>
      <c r="AP68" s="982" t="s">
        <v>530</v>
      </c>
      <c r="AQ68" s="982"/>
      <c r="AR68" s="982"/>
      <c r="AS68" s="982"/>
      <c r="AT68" s="982"/>
      <c r="AU68" s="982" t="s">
        <v>530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609</v>
      </c>
      <c r="C69" s="975"/>
      <c r="D69" s="975"/>
      <c r="E69" s="975"/>
      <c r="F69" s="975"/>
      <c r="G69" s="975"/>
      <c r="H69" s="975"/>
      <c r="I69" s="975"/>
      <c r="J69" s="975"/>
      <c r="K69" s="975"/>
      <c r="L69" s="975"/>
      <c r="M69" s="975"/>
      <c r="N69" s="975"/>
      <c r="O69" s="975"/>
      <c r="P69" s="976"/>
      <c r="Q69" s="977">
        <v>544</v>
      </c>
      <c r="R69" s="971"/>
      <c r="S69" s="971"/>
      <c r="T69" s="971"/>
      <c r="U69" s="971"/>
      <c r="V69" s="971">
        <v>542</v>
      </c>
      <c r="W69" s="971"/>
      <c r="X69" s="971"/>
      <c r="Y69" s="971"/>
      <c r="Z69" s="971"/>
      <c r="AA69" s="971">
        <v>2</v>
      </c>
      <c r="AB69" s="971"/>
      <c r="AC69" s="971"/>
      <c r="AD69" s="971"/>
      <c r="AE69" s="971"/>
      <c r="AF69" s="971">
        <v>2</v>
      </c>
      <c r="AG69" s="971"/>
      <c r="AH69" s="971"/>
      <c r="AI69" s="971"/>
      <c r="AJ69" s="971"/>
      <c r="AK69" s="971" t="s">
        <v>530</v>
      </c>
      <c r="AL69" s="971"/>
      <c r="AM69" s="971"/>
      <c r="AN69" s="971"/>
      <c r="AO69" s="971"/>
      <c r="AP69" s="971" t="s">
        <v>530</v>
      </c>
      <c r="AQ69" s="971"/>
      <c r="AR69" s="971"/>
      <c r="AS69" s="971"/>
      <c r="AT69" s="971"/>
      <c r="AU69" s="971" t="s">
        <v>530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610</v>
      </c>
      <c r="C70" s="975"/>
      <c r="D70" s="975"/>
      <c r="E70" s="975"/>
      <c r="F70" s="975"/>
      <c r="G70" s="975"/>
      <c r="H70" s="975"/>
      <c r="I70" s="975"/>
      <c r="J70" s="975"/>
      <c r="K70" s="975"/>
      <c r="L70" s="975"/>
      <c r="M70" s="975"/>
      <c r="N70" s="975"/>
      <c r="O70" s="975"/>
      <c r="P70" s="976"/>
      <c r="Q70" s="977">
        <v>21</v>
      </c>
      <c r="R70" s="971"/>
      <c r="S70" s="971"/>
      <c r="T70" s="971"/>
      <c r="U70" s="971"/>
      <c r="V70" s="971">
        <v>18</v>
      </c>
      <c r="W70" s="971"/>
      <c r="X70" s="971"/>
      <c r="Y70" s="971"/>
      <c r="Z70" s="971"/>
      <c r="AA70" s="971">
        <v>2</v>
      </c>
      <c r="AB70" s="971"/>
      <c r="AC70" s="971"/>
      <c r="AD70" s="971"/>
      <c r="AE70" s="971"/>
      <c r="AF70" s="971">
        <v>2</v>
      </c>
      <c r="AG70" s="971"/>
      <c r="AH70" s="971"/>
      <c r="AI70" s="971"/>
      <c r="AJ70" s="971"/>
      <c r="AK70" s="971">
        <v>1</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611</v>
      </c>
      <c r="C71" s="975"/>
      <c r="D71" s="975"/>
      <c r="E71" s="975"/>
      <c r="F71" s="975"/>
      <c r="G71" s="975"/>
      <c r="H71" s="975"/>
      <c r="I71" s="975"/>
      <c r="J71" s="975"/>
      <c r="K71" s="975"/>
      <c r="L71" s="975"/>
      <c r="M71" s="975"/>
      <c r="N71" s="975"/>
      <c r="O71" s="975"/>
      <c r="P71" s="976"/>
      <c r="Q71" s="977">
        <v>32</v>
      </c>
      <c r="R71" s="971"/>
      <c r="S71" s="971"/>
      <c r="T71" s="971"/>
      <c r="U71" s="971"/>
      <c r="V71" s="971">
        <v>31</v>
      </c>
      <c r="W71" s="971"/>
      <c r="X71" s="971"/>
      <c r="Y71" s="971"/>
      <c r="Z71" s="971"/>
      <c r="AA71" s="971">
        <v>2</v>
      </c>
      <c r="AB71" s="971"/>
      <c r="AC71" s="971"/>
      <c r="AD71" s="971"/>
      <c r="AE71" s="971"/>
      <c r="AF71" s="971">
        <v>2</v>
      </c>
      <c r="AG71" s="971"/>
      <c r="AH71" s="971"/>
      <c r="AI71" s="971"/>
      <c r="AJ71" s="971"/>
      <c r="AK71" s="971">
        <v>5</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612</v>
      </c>
      <c r="C72" s="975"/>
      <c r="D72" s="975"/>
      <c r="E72" s="975"/>
      <c r="F72" s="975"/>
      <c r="G72" s="975"/>
      <c r="H72" s="975"/>
      <c r="I72" s="975"/>
      <c r="J72" s="975"/>
      <c r="K72" s="975"/>
      <c r="L72" s="975"/>
      <c r="M72" s="975"/>
      <c r="N72" s="975"/>
      <c r="O72" s="975"/>
      <c r="P72" s="976"/>
      <c r="Q72" s="977">
        <v>1</v>
      </c>
      <c r="R72" s="971"/>
      <c r="S72" s="971"/>
      <c r="T72" s="971"/>
      <c r="U72" s="971"/>
      <c r="V72" s="971">
        <v>0</v>
      </c>
      <c r="W72" s="971"/>
      <c r="X72" s="971"/>
      <c r="Y72" s="971"/>
      <c r="Z72" s="971"/>
      <c r="AA72" s="971">
        <v>0</v>
      </c>
      <c r="AB72" s="971"/>
      <c r="AC72" s="971"/>
      <c r="AD72" s="971"/>
      <c r="AE72" s="971"/>
      <c r="AF72" s="971">
        <v>0</v>
      </c>
      <c r="AG72" s="971"/>
      <c r="AH72" s="971"/>
      <c r="AI72" s="971"/>
      <c r="AJ72" s="971"/>
      <c r="AK72" s="971" t="s">
        <v>530</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613</v>
      </c>
      <c r="C73" s="975"/>
      <c r="D73" s="975"/>
      <c r="E73" s="975"/>
      <c r="F73" s="975"/>
      <c r="G73" s="975"/>
      <c r="H73" s="975"/>
      <c r="I73" s="975"/>
      <c r="J73" s="975"/>
      <c r="K73" s="975"/>
      <c r="L73" s="975"/>
      <c r="M73" s="975"/>
      <c r="N73" s="975"/>
      <c r="O73" s="975"/>
      <c r="P73" s="976"/>
      <c r="Q73" s="977">
        <v>88</v>
      </c>
      <c r="R73" s="971"/>
      <c r="S73" s="971"/>
      <c r="T73" s="971"/>
      <c r="U73" s="971"/>
      <c r="V73" s="971">
        <v>88</v>
      </c>
      <c r="W73" s="971"/>
      <c r="X73" s="971"/>
      <c r="Y73" s="971"/>
      <c r="Z73" s="971"/>
      <c r="AA73" s="971" t="s">
        <v>530</v>
      </c>
      <c r="AB73" s="971"/>
      <c r="AC73" s="971"/>
      <c r="AD73" s="971"/>
      <c r="AE73" s="971"/>
      <c r="AF73" s="971" t="s">
        <v>530</v>
      </c>
      <c r="AG73" s="971"/>
      <c r="AH73" s="971"/>
      <c r="AI73" s="971"/>
      <c r="AJ73" s="971"/>
      <c r="AK73" s="971">
        <v>50</v>
      </c>
      <c r="AL73" s="971"/>
      <c r="AM73" s="971"/>
      <c r="AN73" s="971"/>
      <c r="AO73" s="971"/>
      <c r="AP73" s="971" t="s">
        <v>530</v>
      </c>
      <c r="AQ73" s="971"/>
      <c r="AR73" s="971"/>
      <c r="AS73" s="971"/>
      <c r="AT73" s="971"/>
      <c r="AU73" s="971" t="s">
        <v>530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614</v>
      </c>
      <c r="C74" s="975"/>
      <c r="D74" s="975"/>
      <c r="E74" s="975"/>
      <c r="F74" s="975"/>
      <c r="G74" s="975"/>
      <c r="H74" s="975"/>
      <c r="I74" s="975"/>
      <c r="J74" s="975"/>
      <c r="K74" s="975"/>
      <c r="L74" s="975"/>
      <c r="M74" s="975"/>
      <c r="N74" s="975"/>
      <c r="O74" s="975"/>
      <c r="P74" s="976"/>
      <c r="Q74" s="977">
        <v>161</v>
      </c>
      <c r="R74" s="971"/>
      <c r="S74" s="971"/>
      <c r="T74" s="971"/>
      <c r="U74" s="971"/>
      <c r="V74" s="971">
        <v>99</v>
      </c>
      <c r="W74" s="971"/>
      <c r="X74" s="971"/>
      <c r="Y74" s="971"/>
      <c r="Z74" s="971"/>
      <c r="AA74" s="971">
        <v>62</v>
      </c>
      <c r="AB74" s="971"/>
      <c r="AC74" s="971"/>
      <c r="AD74" s="971"/>
      <c r="AE74" s="971"/>
      <c r="AF74" s="971">
        <v>62</v>
      </c>
      <c r="AG74" s="971"/>
      <c r="AH74" s="971"/>
      <c r="AI74" s="971"/>
      <c r="AJ74" s="971"/>
      <c r="AK74" s="971" t="s">
        <v>530</v>
      </c>
      <c r="AL74" s="971"/>
      <c r="AM74" s="971"/>
      <c r="AN74" s="971"/>
      <c r="AO74" s="971"/>
      <c r="AP74" s="971" t="s">
        <v>530</v>
      </c>
      <c r="AQ74" s="971"/>
      <c r="AR74" s="971"/>
      <c r="AS74" s="971"/>
      <c r="AT74" s="971"/>
      <c r="AU74" s="971" t="s">
        <v>530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615</v>
      </c>
      <c r="C75" s="975"/>
      <c r="D75" s="975"/>
      <c r="E75" s="975"/>
      <c r="F75" s="975"/>
      <c r="G75" s="975"/>
      <c r="H75" s="975"/>
      <c r="I75" s="975"/>
      <c r="J75" s="975"/>
      <c r="K75" s="975"/>
      <c r="L75" s="975"/>
      <c r="M75" s="975"/>
      <c r="N75" s="975"/>
      <c r="O75" s="975"/>
      <c r="P75" s="976"/>
      <c r="Q75" s="978">
        <v>86</v>
      </c>
      <c r="R75" s="979"/>
      <c r="S75" s="979"/>
      <c r="T75" s="979"/>
      <c r="U75" s="980"/>
      <c r="V75" s="981">
        <v>68</v>
      </c>
      <c r="W75" s="979"/>
      <c r="X75" s="979"/>
      <c r="Y75" s="979"/>
      <c r="Z75" s="980"/>
      <c r="AA75" s="981">
        <v>18</v>
      </c>
      <c r="AB75" s="979"/>
      <c r="AC75" s="979"/>
      <c r="AD75" s="979"/>
      <c r="AE75" s="980"/>
      <c r="AF75" s="981">
        <v>18</v>
      </c>
      <c r="AG75" s="979"/>
      <c r="AH75" s="979"/>
      <c r="AI75" s="979"/>
      <c r="AJ75" s="980"/>
      <c r="AK75" s="981" t="s">
        <v>530</v>
      </c>
      <c r="AL75" s="979"/>
      <c r="AM75" s="979"/>
      <c r="AN75" s="979"/>
      <c r="AO75" s="980"/>
      <c r="AP75" s="981" t="s">
        <v>530</v>
      </c>
      <c r="AQ75" s="979"/>
      <c r="AR75" s="979"/>
      <c r="AS75" s="979"/>
      <c r="AT75" s="980"/>
      <c r="AU75" s="981" t="s">
        <v>530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616</v>
      </c>
      <c r="C76" s="975"/>
      <c r="D76" s="975"/>
      <c r="E76" s="975"/>
      <c r="F76" s="975"/>
      <c r="G76" s="975"/>
      <c r="H76" s="975"/>
      <c r="I76" s="975"/>
      <c r="J76" s="975"/>
      <c r="K76" s="975"/>
      <c r="L76" s="975"/>
      <c r="M76" s="975"/>
      <c r="N76" s="975"/>
      <c r="O76" s="975"/>
      <c r="P76" s="976"/>
      <c r="Q76" s="978">
        <v>225614</v>
      </c>
      <c r="R76" s="979"/>
      <c r="S76" s="979"/>
      <c r="T76" s="979"/>
      <c r="U76" s="980"/>
      <c r="V76" s="981">
        <v>216457</v>
      </c>
      <c r="W76" s="979"/>
      <c r="X76" s="979"/>
      <c r="Y76" s="979"/>
      <c r="Z76" s="980"/>
      <c r="AA76" s="981">
        <v>9156</v>
      </c>
      <c r="AB76" s="979"/>
      <c r="AC76" s="979"/>
      <c r="AD76" s="979"/>
      <c r="AE76" s="980"/>
      <c r="AF76" s="981">
        <v>9156</v>
      </c>
      <c r="AG76" s="979"/>
      <c r="AH76" s="979"/>
      <c r="AI76" s="979"/>
      <c r="AJ76" s="980"/>
      <c r="AK76" s="981" t="s">
        <v>530</v>
      </c>
      <c r="AL76" s="979"/>
      <c r="AM76" s="979"/>
      <c r="AN76" s="979"/>
      <c r="AO76" s="980"/>
      <c r="AP76" s="981" t="s">
        <v>530</v>
      </c>
      <c r="AQ76" s="979"/>
      <c r="AR76" s="979"/>
      <c r="AS76" s="979"/>
      <c r="AT76" s="980"/>
      <c r="AU76" s="981" t="s">
        <v>530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435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9784</v>
      </c>
      <c r="AG88" s="959"/>
      <c r="AH88" s="959"/>
      <c r="AI88" s="959"/>
      <c r="AJ88" s="959"/>
      <c r="AK88" s="963"/>
      <c r="AL88" s="963"/>
      <c r="AM88" s="963"/>
      <c r="AN88" s="963"/>
      <c r="AO88" s="963"/>
      <c r="AP88" s="959" t="s">
        <v>530</v>
      </c>
      <c r="AQ88" s="959"/>
      <c r="AR88" s="959"/>
      <c r="AS88" s="959"/>
      <c r="AT88" s="959"/>
      <c r="AU88" s="959" t="s">
        <v>530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236</v>
      </c>
      <c r="CS102" s="953"/>
      <c r="CT102" s="953"/>
      <c r="CU102" s="953"/>
      <c r="CV102" s="954"/>
      <c r="CW102" s="952">
        <v>19</v>
      </c>
      <c r="CX102" s="953"/>
      <c r="CY102" s="953"/>
      <c r="CZ102" s="953"/>
      <c r="DA102" s="954"/>
      <c r="DB102" s="952" t="s">
        <v>530</v>
      </c>
      <c r="DC102" s="953"/>
      <c r="DD102" s="953"/>
      <c r="DE102" s="953"/>
      <c r="DF102" s="954"/>
      <c r="DG102" s="952" t="s">
        <v>530</v>
      </c>
      <c r="DH102" s="953"/>
      <c r="DI102" s="953"/>
      <c r="DJ102" s="953"/>
      <c r="DK102" s="954"/>
      <c r="DL102" s="952" t="s">
        <v>530</v>
      </c>
      <c r="DM102" s="953"/>
      <c r="DN102" s="953"/>
      <c r="DO102" s="953"/>
      <c r="DP102" s="954"/>
      <c r="DQ102" s="952" t="s">
        <v>530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444</v>
      </c>
      <c r="AB109" s="896"/>
      <c r="AC109" s="896"/>
      <c r="AD109" s="896"/>
      <c r="AE109" s="897"/>
      <c r="AF109" s="898" t="s">
        <v>445</v>
      </c>
      <c r="AG109" s="896"/>
      <c r="AH109" s="896"/>
      <c r="AI109" s="896"/>
      <c r="AJ109" s="897"/>
      <c r="AK109" s="898" t="s">
        <v>310</v>
      </c>
      <c r="AL109" s="896"/>
      <c r="AM109" s="896"/>
      <c r="AN109" s="896"/>
      <c r="AO109" s="897"/>
      <c r="AP109" s="898" t="s">
        <v>446</v>
      </c>
      <c r="AQ109" s="896"/>
      <c r="AR109" s="896"/>
      <c r="AS109" s="896"/>
      <c r="AT109" s="929"/>
      <c r="AU109" s="895" t="s">
        <v>443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444</v>
      </c>
      <c r="BR109" s="896"/>
      <c r="BS109" s="896"/>
      <c r="BT109" s="896"/>
      <c r="BU109" s="897"/>
      <c r="BV109" s="898" t="s">
        <v>445</v>
      </c>
      <c r="BW109" s="896"/>
      <c r="BX109" s="896"/>
      <c r="BY109" s="896"/>
      <c r="BZ109" s="897"/>
      <c r="CA109" s="898" t="s">
        <v>310</v>
      </c>
      <c r="CB109" s="896"/>
      <c r="CC109" s="896"/>
      <c r="CD109" s="896"/>
      <c r="CE109" s="897"/>
      <c r="CF109" s="936" t="s">
        <v>446</v>
      </c>
      <c r="CG109" s="936"/>
      <c r="CH109" s="936"/>
      <c r="CI109" s="936"/>
      <c r="CJ109" s="936"/>
      <c r="CK109" s="898" t="s">
        <v>447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444</v>
      </c>
      <c r="DH109" s="896"/>
      <c r="DI109" s="896"/>
      <c r="DJ109" s="896"/>
      <c r="DK109" s="897"/>
      <c r="DL109" s="898" t="s">
        <v>445</v>
      </c>
      <c r="DM109" s="896"/>
      <c r="DN109" s="896"/>
      <c r="DO109" s="896"/>
      <c r="DP109" s="897"/>
      <c r="DQ109" s="898" t="s">
        <v>310</v>
      </c>
      <c r="DR109" s="896"/>
      <c r="DS109" s="896"/>
      <c r="DT109" s="896"/>
      <c r="DU109" s="897"/>
      <c r="DV109" s="898" t="s">
        <v>446</v>
      </c>
      <c r="DW109" s="896"/>
      <c r="DX109" s="896"/>
      <c r="DY109" s="896"/>
      <c r="DZ109" s="929"/>
    </row>
    <row r="110" spans="1:131" s="230" customFormat="1" ht="26.25" customHeight="1" x14ac:dyDescent="0.15">
      <c r="A110" s="807" t="s">
        <v>448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5076429</v>
      </c>
      <c r="AB110" s="889"/>
      <c r="AC110" s="889"/>
      <c r="AD110" s="889"/>
      <c r="AE110" s="890"/>
      <c r="AF110" s="891">
        <v>5034588</v>
      </c>
      <c r="AG110" s="889"/>
      <c r="AH110" s="889"/>
      <c r="AI110" s="889"/>
      <c r="AJ110" s="890"/>
      <c r="AK110" s="891">
        <v>5059935</v>
      </c>
      <c r="AL110" s="889"/>
      <c r="AM110" s="889"/>
      <c r="AN110" s="889"/>
      <c r="AO110" s="890"/>
      <c r="AP110" s="892">
        <v>24.4</v>
      </c>
      <c r="AQ110" s="893"/>
      <c r="AR110" s="893"/>
      <c r="AS110" s="893"/>
      <c r="AT110" s="894"/>
      <c r="AU110" s="930" t="s">
        <v>75</v>
      </c>
      <c r="AV110" s="931"/>
      <c r="AW110" s="931"/>
      <c r="AX110" s="931"/>
      <c r="AY110" s="931"/>
      <c r="AZ110" s="860" t="s">
        <v>449</v>
      </c>
      <c r="BA110" s="808"/>
      <c r="BB110" s="808"/>
      <c r="BC110" s="808"/>
      <c r="BD110" s="808"/>
      <c r="BE110" s="808"/>
      <c r="BF110" s="808"/>
      <c r="BG110" s="808"/>
      <c r="BH110" s="808"/>
      <c r="BI110" s="808"/>
      <c r="BJ110" s="808"/>
      <c r="BK110" s="808"/>
      <c r="BL110" s="808"/>
      <c r="BM110" s="808"/>
      <c r="BN110" s="808"/>
      <c r="BO110" s="808"/>
      <c r="BP110" s="809"/>
      <c r="BQ110" s="861">
        <v>60797086</v>
      </c>
      <c r="BR110" s="842"/>
      <c r="BS110" s="842"/>
      <c r="BT110" s="842"/>
      <c r="BU110" s="842"/>
      <c r="BV110" s="842">
        <v>58556559</v>
      </c>
      <c r="BW110" s="842"/>
      <c r="BX110" s="842"/>
      <c r="BY110" s="842"/>
      <c r="BZ110" s="842"/>
      <c r="CA110" s="842">
        <v>55405663</v>
      </c>
      <c r="CB110" s="842"/>
      <c r="CC110" s="842"/>
      <c r="CD110" s="842"/>
      <c r="CE110" s="842"/>
      <c r="CF110" s="866">
        <v>267.60000000000002</v>
      </c>
      <c r="CG110" s="867"/>
      <c r="CH110" s="867"/>
      <c r="CI110" s="867"/>
      <c r="CJ110" s="867"/>
      <c r="CK110" s="926" t="s">
        <v>450</v>
      </c>
      <c r="CL110" s="819"/>
      <c r="CM110" s="860" t="s">
        <v>451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452</v>
      </c>
      <c r="DH110" s="842"/>
      <c r="DI110" s="842"/>
      <c r="DJ110" s="842"/>
      <c r="DK110" s="842"/>
      <c r="DL110" s="842" t="s">
        <v>452</v>
      </c>
      <c r="DM110" s="842"/>
      <c r="DN110" s="842"/>
      <c r="DO110" s="842"/>
      <c r="DP110" s="842"/>
      <c r="DQ110" s="842" t="s">
        <v>453</v>
      </c>
      <c r="DR110" s="842"/>
      <c r="DS110" s="842"/>
      <c r="DT110" s="842"/>
      <c r="DU110" s="842"/>
      <c r="DV110" s="843" t="s">
        <v>454</v>
      </c>
      <c r="DW110" s="843"/>
      <c r="DX110" s="843"/>
      <c r="DY110" s="843"/>
      <c r="DZ110" s="844"/>
    </row>
    <row r="111" spans="1:131" s="230" customFormat="1" ht="26.25" customHeight="1" x14ac:dyDescent="0.15">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454</v>
      </c>
      <c r="AB111" s="919"/>
      <c r="AC111" s="919"/>
      <c r="AD111" s="919"/>
      <c r="AE111" s="920"/>
      <c r="AF111" s="921" t="s">
        <v>131</v>
      </c>
      <c r="AG111" s="919"/>
      <c r="AH111" s="919"/>
      <c r="AI111" s="919"/>
      <c r="AJ111" s="920"/>
      <c r="AK111" s="921" t="s">
        <v>422</v>
      </c>
      <c r="AL111" s="919"/>
      <c r="AM111" s="919"/>
      <c r="AN111" s="919"/>
      <c r="AO111" s="920"/>
      <c r="AP111" s="922" t="s">
        <v>456</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76000</v>
      </c>
      <c r="BR111" s="817"/>
      <c r="BS111" s="817"/>
      <c r="BT111" s="817"/>
      <c r="BU111" s="817"/>
      <c r="BV111" s="817">
        <v>23540</v>
      </c>
      <c r="BW111" s="817"/>
      <c r="BX111" s="817"/>
      <c r="BY111" s="817"/>
      <c r="BZ111" s="817"/>
      <c r="CA111" s="817" t="s">
        <v>456</v>
      </c>
      <c r="CB111" s="817"/>
      <c r="CC111" s="817"/>
      <c r="CD111" s="817"/>
      <c r="CE111" s="817"/>
      <c r="CF111" s="875" t="s">
        <v>131</v>
      </c>
      <c r="CG111" s="876"/>
      <c r="CH111" s="876"/>
      <c r="CI111" s="876"/>
      <c r="CJ111" s="876"/>
      <c r="CK111" s="927"/>
      <c r="CL111" s="821"/>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453</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452</v>
      </c>
      <c r="AL112" s="780"/>
      <c r="AM112" s="780"/>
      <c r="AN112" s="780"/>
      <c r="AO112" s="781"/>
      <c r="AP112" s="824" t="s">
        <v>131</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11983473</v>
      </c>
      <c r="BR112" s="817"/>
      <c r="BS112" s="817"/>
      <c r="BT112" s="817"/>
      <c r="BU112" s="817"/>
      <c r="BV112" s="817">
        <v>11643550</v>
      </c>
      <c r="BW112" s="817"/>
      <c r="BX112" s="817"/>
      <c r="BY112" s="817"/>
      <c r="BZ112" s="817"/>
      <c r="CA112" s="817">
        <v>11012982</v>
      </c>
      <c r="CB112" s="817"/>
      <c r="CC112" s="817"/>
      <c r="CD112" s="817"/>
      <c r="CE112" s="817"/>
      <c r="CF112" s="875">
        <v>53.2</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422</v>
      </c>
      <c r="DM112" s="817"/>
      <c r="DN112" s="817"/>
      <c r="DO112" s="817"/>
      <c r="DP112" s="817"/>
      <c r="DQ112" s="817" t="s">
        <v>131</v>
      </c>
      <c r="DR112" s="817"/>
      <c r="DS112" s="817"/>
      <c r="DT112" s="817"/>
      <c r="DU112" s="817"/>
      <c r="DV112" s="794" t="s">
        <v>452</v>
      </c>
      <c r="DW112" s="794"/>
      <c r="DX112" s="794"/>
      <c r="DY112" s="794"/>
      <c r="DZ112" s="795"/>
    </row>
    <row r="113" spans="1:130" s="230" customFormat="1" ht="26.25" customHeight="1" x14ac:dyDescent="0.15">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895806</v>
      </c>
      <c r="AB113" s="919"/>
      <c r="AC113" s="919"/>
      <c r="AD113" s="919"/>
      <c r="AE113" s="920"/>
      <c r="AF113" s="921">
        <v>920998</v>
      </c>
      <c r="AG113" s="919"/>
      <c r="AH113" s="919"/>
      <c r="AI113" s="919"/>
      <c r="AJ113" s="920"/>
      <c r="AK113" s="921">
        <v>732725</v>
      </c>
      <c r="AL113" s="919"/>
      <c r="AM113" s="919"/>
      <c r="AN113" s="919"/>
      <c r="AO113" s="920"/>
      <c r="AP113" s="922">
        <v>3.5</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t="s">
        <v>131</v>
      </c>
      <c r="BR113" s="817"/>
      <c r="BS113" s="817"/>
      <c r="BT113" s="817"/>
      <c r="BU113" s="817"/>
      <c r="BV113" s="817" t="s">
        <v>422</v>
      </c>
      <c r="BW113" s="817"/>
      <c r="BX113" s="817"/>
      <c r="BY113" s="817"/>
      <c r="BZ113" s="817"/>
      <c r="CA113" s="817" t="s">
        <v>131</v>
      </c>
      <c r="CB113" s="817"/>
      <c r="CC113" s="817"/>
      <c r="CD113" s="817"/>
      <c r="CE113" s="817"/>
      <c r="CF113" s="875" t="s">
        <v>131</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454</v>
      </c>
      <c r="DH113" s="780"/>
      <c r="DI113" s="780"/>
      <c r="DJ113" s="780"/>
      <c r="DK113" s="781"/>
      <c r="DL113" s="782" t="s">
        <v>452</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453</v>
      </c>
      <c r="AB114" s="780"/>
      <c r="AC114" s="780"/>
      <c r="AD114" s="780"/>
      <c r="AE114" s="781"/>
      <c r="AF114" s="782" t="s">
        <v>131</v>
      </c>
      <c r="AG114" s="780"/>
      <c r="AH114" s="780"/>
      <c r="AI114" s="780"/>
      <c r="AJ114" s="781"/>
      <c r="AK114" s="782" t="s">
        <v>131</v>
      </c>
      <c r="AL114" s="780"/>
      <c r="AM114" s="780"/>
      <c r="AN114" s="780"/>
      <c r="AO114" s="781"/>
      <c r="AP114" s="824" t="s">
        <v>452</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5745589</v>
      </c>
      <c r="BR114" s="817"/>
      <c r="BS114" s="817"/>
      <c r="BT114" s="817"/>
      <c r="BU114" s="817"/>
      <c r="BV114" s="817">
        <v>5212551</v>
      </c>
      <c r="BW114" s="817"/>
      <c r="BX114" s="817"/>
      <c r="BY114" s="817"/>
      <c r="BZ114" s="817"/>
      <c r="CA114" s="817">
        <v>5305684</v>
      </c>
      <c r="CB114" s="817"/>
      <c r="CC114" s="817"/>
      <c r="CD114" s="817"/>
      <c r="CE114" s="817"/>
      <c r="CF114" s="875">
        <v>25.6</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63753</v>
      </c>
      <c r="AB115" s="919"/>
      <c r="AC115" s="919"/>
      <c r="AD115" s="919"/>
      <c r="AE115" s="920"/>
      <c r="AF115" s="921">
        <v>27176</v>
      </c>
      <c r="AG115" s="919"/>
      <c r="AH115" s="919"/>
      <c r="AI115" s="919"/>
      <c r="AJ115" s="920"/>
      <c r="AK115" s="921">
        <v>23647</v>
      </c>
      <c r="AL115" s="919"/>
      <c r="AM115" s="919"/>
      <c r="AN115" s="919"/>
      <c r="AO115" s="920"/>
      <c r="AP115" s="922">
        <v>0.1</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453</v>
      </c>
      <c r="BW115" s="817"/>
      <c r="BX115" s="817"/>
      <c r="BY115" s="817"/>
      <c r="BZ115" s="817"/>
      <c r="CA115" s="817" t="s">
        <v>131</v>
      </c>
      <c r="CB115" s="817"/>
      <c r="CC115" s="817"/>
      <c r="CD115" s="817"/>
      <c r="CE115" s="817"/>
      <c r="CF115" s="875" t="s">
        <v>422</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452</v>
      </c>
      <c r="DM115" s="780"/>
      <c r="DN115" s="780"/>
      <c r="DO115" s="780"/>
      <c r="DP115" s="781"/>
      <c r="DQ115" s="782" t="s">
        <v>452</v>
      </c>
      <c r="DR115" s="780"/>
      <c r="DS115" s="780"/>
      <c r="DT115" s="780"/>
      <c r="DU115" s="781"/>
      <c r="DV115" s="824" t="s">
        <v>453</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456</v>
      </c>
      <c r="AL116" s="780"/>
      <c r="AM116" s="780"/>
      <c r="AN116" s="780"/>
      <c r="AO116" s="781"/>
      <c r="AP116" s="824" t="s">
        <v>452</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452</v>
      </c>
      <c r="BW116" s="817"/>
      <c r="BX116" s="817"/>
      <c r="BY116" s="817"/>
      <c r="BZ116" s="817"/>
      <c r="CA116" s="817" t="s">
        <v>131</v>
      </c>
      <c r="CB116" s="817"/>
      <c r="CC116" s="817"/>
      <c r="CD116" s="817"/>
      <c r="CE116" s="817"/>
      <c r="CF116" s="875" t="s">
        <v>131</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47880</v>
      </c>
      <c r="DH116" s="780"/>
      <c r="DI116" s="780"/>
      <c r="DJ116" s="780"/>
      <c r="DK116" s="781"/>
      <c r="DL116" s="782">
        <v>13200</v>
      </c>
      <c r="DM116" s="780"/>
      <c r="DN116" s="780"/>
      <c r="DO116" s="780"/>
      <c r="DP116" s="781"/>
      <c r="DQ116" s="782" t="s">
        <v>452</v>
      </c>
      <c r="DR116" s="780"/>
      <c r="DS116" s="780"/>
      <c r="DT116" s="780"/>
      <c r="DU116" s="781"/>
      <c r="DV116" s="824" t="s">
        <v>131</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6035988</v>
      </c>
      <c r="AB117" s="903"/>
      <c r="AC117" s="903"/>
      <c r="AD117" s="903"/>
      <c r="AE117" s="904"/>
      <c r="AF117" s="905">
        <v>5982762</v>
      </c>
      <c r="AG117" s="903"/>
      <c r="AH117" s="903"/>
      <c r="AI117" s="903"/>
      <c r="AJ117" s="904"/>
      <c r="AK117" s="905">
        <v>5816307</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453</v>
      </c>
      <c r="BR117" s="817"/>
      <c r="BS117" s="817"/>
      <c r="BT117" s="817"/>
      <c r="BU117" s="817"/>
      <c r="BV117" s="817" t="s">
        <v>422</v>
      </c>
      <c r="BW117" s="817"/>
      <c r="BX117" s="817"/>
      <c r="BY117" s="817"/>
      <c r="BZ117" s="817"/>
      <c r="CA117" s="817" t="s">
        <v>131</v>
      </c>
      <c r="CB117" s="817"/>
      <c r="CC117" s="817"/>
      <c r="CD117" s="817"/>
      <c r="CE117" s="817"/>
      <c r="CF117" s="875" t="s">
        <v>452</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422</v>
      </c>
      <c r="DH117" s="780"/>
      <c r="DI117" s="780"/>
      <c r="DJ117" s="780"/>
      <c r="DK117" s="781"/>
      <c r="DL117" s="782" t="s">
        <v>454</v>
      </c>
      <c r="DM117" s="780"/>
      <c r="DN117" s="780"/>
      <c r="DO117" s="780"/>
      <c r="DP117" s="781"/>
      <c r="DQ117" s="782" t="s">
        <v>452</v>
      </c>
      <c r="DR117" s="780"/>
      <c r="DS117" s="780"/>
      <c r="DT117" s="780"/>
      <c r="DU117" s="781"/>
      <c r="DV117" s="824" t="s">
        <v>452</v>
      </c>
      <c r="DW117" s="825"/>
      <c r="DX117" s="825"/>
      <c r="DY117" s="825"/>
      <c r="DZ117" s="826"/>
    </row>
    <row r="118" spans="1:130" s="230" customFormat="1" ht="26.25" customHeight="1" x14ac:dyDescent="0.15">
      <c r="A118" s="895" t="s">
        <v>447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444</v>
      </c>
      <c r="AB118" s="896"/>
      <c r="AC118" s="896"/>
      <c r="AD118" s="896"/>
      <c r="AE118" s="897"/>
      <c r="AF118" s="898" t="s">
        <v>445</v>
      </c>
      <c r="AG118" s="896"/>
      <c r="AH118" s="896"/>
      <c r="AI118" s="896"/>
      <c r="AJ118" s="897"/>
      <c r="AK118" s="898" t="s">
        <v>310</v>
      </c>
      <c r="AL118" s="896"/>
      <c r="AM118" s="896"/>
      <c r="AN118" s="896"/>
      <c r="AO118" s="897"/>
      <c r="AP118" s="899" t="s">
        <v>446</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422</v>
      </c>
      <c r="BW118" s="845"/>
      <c r="BX118" s="845"/>
      <c r="BY118" s="845"/>
      <c r="BZ118" s="845"/>
      <c r="CA118" s="845" t="s">
        <v>131</v>
      </c>
      <c r="CB118" s="845"/>
      <c r="CC118" s="845"/>
      <c r="CD118" s="845"/>
      <c r="CE118" s="845"/>
      <c r="CF118" s="875" t="s">
        <v>452</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456</v>
      </c>
      <c r="DM118" s="780"/>
      <c r="DN118" s="780"/>
      <c r="DO118" s="780"/>
      <c r="DP118" s="781"/>
      <c r="DQ118" s="782" t="s">
        <v>452</v>
      </c>
      <c r="DR118" s="780"/>
      <c r="DS118" s="780"/>
      <c r="DT118" s="780"/>
      <c r="DU118" s="781"/>
      <c r="DV118" s="824" t="s">
        <v>452</v>
      </c>
      <c r="DW118" s="825"/>
      <c r="DX118" s="825"/>
      <c r="DY118" s="825"/>
      <c r="DZ118" s="826"/>
    </row>
    <row r="119" spans="1:130" s="230" customFormat="1" ht="26.25" customHeight="1" x14ac:dyDescent="0.15">
      <c r="A119" s="818" t="s">
        <v>450</v>
      </c>
      <c r="B119" s="819"/>
      <c r="C119" s="860" t="s">
        <v>451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422</v>
      </c>
      <c r="AG119" s="889"/>
      <c r="AH119" s="889"/>
      <c r="AI119" s="889"/>
      <c r="AJ119" s="890"/>
      <c r="AK119" s="891" t="s">
        <v>456</v>
      </c>
      <c r="AL119" s="889"/>
      <c r="AM119" s="889"/>
      <c r="AN119" s="889"/>
      <c r="AO119" s="890"/>
      <c r="AP119" s="892" t="s">
        <v>131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480</v>
      </c>
      <c r="BP119" s="878"/>
      <c r="BQ119" s="879">
        <v>78602148</v>
      </c>
      <c r="BR119" s="845"/>
      <c r="BS119" s="845"/>
      <c r="BT119" s="845"/>
      <c r="BU119" s="845"/>
      <c r="BV119" s="845">
        <v>75436200</v>
      </c>
      <c r="BW119" s="845"/>
      <c r="BX119" s="845"/>
      <c r="BY119" s="845"/>
      <c r="BZ119" s="845"/>
      <c r="CA119" s="845">
        <v>71724329</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28120</v>
      </c>
      <c r="DH119" s="764"/>
      <c r="DI119" s="764"/>
      <c r="DJ119" s="764"/>
      <c r="DK119" s="765"/>
      <c r="DL119" s="766">
        <v>10340</v>
      </c>
      <c r="DM119" s="764"/>
      <c r="DN119" s="764"/>
      <c r="DO119" s="764"/>
      <c r="DP119" s="765"/>
      <c r="DQ119" s="766" t="s">
        <v>452</v>
      </c>
      <c r="DR119" s="764"/>
      <c r="DS119" s="764"/>
      <c r="DT119" s="764"/>
      <c r="DU119" s="765"/>
      <c r="DV119" s="848" t="s">
        <v>422</v>
      </c>
      <c r="DW119" s="849"/>
      <c r="DX119" s="849"/>
      <c r="DY119" s="849"/>
      <c r="DZ119" s="850"/>
    </row>
    <row r="120" spans="1:130" s="230" customFormat="1" ht="26.25" customHeight="1" x14ac:dyDescent="0.15">
      <c r="A120" s="820"/>
      <c r="B120" s="821"/>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452</v>
      </c>
      <c r="AG120" s="780"/>
      <c r="AH120" s="780"/>
      <c r="AI120" s="780"/>
      <c r="AJ120" s="781"/>
      <c r="AK120" s="782" t="s">
        <v>131</v>
      </c>
      <c r="AL120" s="780"/>
      <c r="AM120" s="780"/>
      <c r="AN120" s="780"/>
      <c r="AO120" s="781"/>
      <c r="AP120" s="824" t="s">
        <v>452</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9016373</v>
      </c>
      <c r="BR120" s="842"/>
      <c r="BS120" s="842"/>
      <c r="BT120" s="842"/>
      <c r="BU120" s="842"/>
      <c r="BV120" s="842">
        <v>11476949</v>
      </c>
      <c r="BW120" s="842"/>
      <c r="BX120" s="842"/>
      <c r="BY120" s="842"/>
      <c r="BZ120" s="842"/>
      <c r="CA120" s="842">
        <v>13860333</v>
      </c>
      <c r="CB120" s="842"/>
      <c r="CC120" s="842"/>
      <c r="CD120" s="842"/>
      <c r="CE120" s="842"/>
      <c r="CF120" s="866">
        <v>66.900000000000006</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5424886</v>
      </c>
      <c r="DH120" s="842"/>
      <c r="DI120" s="842"/>
      <c r="DJ120" s="842"/>
      <c r="DK120" s="842"/>
      <c r="DL120" s="842">
        <v>4965816</v>
      </c>
      <c r="DM120" s="842"/>
      <c r="DN120" s="842"/>
      <c r="DO120" s="842"/>
      <c r="DP120" s="842"/>
      <c r="DQ120" s="842">
        <v>4483156</v>
      </c>
      <c r="DR120" s="842"/>
      <c r="DS120" s="842"/>
      <c r="DT120" s="842"/>
      <c r="DU120" s="842"/>
      <c r="DV120" s="843">
        <v>21.7</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452</v>
      </c>
      <c r="AG121" s="780"/>
      <c r="AH121" s="780"/>
      <c r="AI121" s="780"/>
      <c r="AJ121" s="781"/>
      <c r="AK121" s="782" t="s">
        <v>452</v>
      </c>
      <c r="AL121" s="780"/>
      <c r="AM121" s="780"/>
      <c r="AN121" s="780"/>
      <c r="AO121" s="781"/>
      <c r="AP121" s="824" t="s">
        <v>452</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259665</v>
      </c>
      <c r="BR121" s="817"/>
      <c r="BS121" s="817"/>
      <c r="BT121" s="817"/>
      <c r="BU121" s="817"/>
      <c r="BV121" s="817">
        <v>227856</v>
      </c>
      <c r="BW121" s="817"/>
      <c r="BX121" s="817"/>
      <c r="BY121" s="817"/>
      <c r="BZ121" s="817"/>
      <c r="CA121" s="817">
        <v>195621</v>
      </c>
      <c r="CB121" s="817"/>
      <c r="CC121" s="817"/>
      <c r="CD121" s="817"/>
      <c r="CE121" s="817"/>
      <c r="CF121" s="875">
        <v>0.9</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3148297</v>
      </c>
      <c r="DH121" s="817"/>
      <c r="DI121" s="817"/>
      <c r="DJ121" s="817"/>
      <c r="DK121" s="817"/>
      <c r="DL121" s="817">
        <v>3663301</v>
      </c>
      <c r="DM121" s="817"/>
      <c r="DN121" s="817"/>
      <c r="DO121" s="817"/>
      <c r="DP121" s="817"/>
      <c r="DQ121" s="817">
        <v>3888805</v>
      </c>
      <c r="DR121" s="817"/>
      <c r="DS121" s="817"/>
      <c r="DT121" s="817"/>
      <c r="DU121" s="817"/>
      <c r="DV121" s="794">
        <v>18.8</v>
      </c>
      <c r="DW121" s="794"/>
      <c r="DX121" s="794"/>
      <c r="DY121" s="794"/>
      <c r="DZ121" s="795"/>
    </row>
    <row r="122" spans="1:130" s="230" customFormat="1" ht="26.25" customHeight="1" x14ac:dyDescent="0.15">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50001116</v>
      </c>
      <c r="BR122" s="845"/>
      <c r="BS122" s="845"/>
      <c r="BT122" s="845"/>
      <c r="BU122" s="845"/>
      <c r="BV122" s="845">
        <v>46678498</v>
      </c>
      <c r="BW122" s="845"/>
      <c r="BX122" s="845"/>
      <c r="BY122" s="845"/>
      <c r="BZ122" s="845"/>
      <c r="CA122" s="845">
        <v>45428017</v>
      </c>
      <c r="CB122" s="845"/>
      <c r="CC122" s="845"/>
      <c r="CD122" s="845"/>
      <c r="CE122" s="845"/>
      <c r="CF122" s="846">
        <v>219.4</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v>3402421</v>
      </c>
      <c r="DH122" s="817"/>
      <c r="DI122" s="817"/>
      <c r="DJ122" s="817"/>
      <c r="DK122" s="817"/>
      <c r="DL122" s="817">
        <v>3007474</v>
      </c>
      <c r="DM122" s="817"/>
      <c r="DN122" s="817"/>
      <c r="DO122" s="817"/>
      <c r="DP122" s="817"/>
      <c r="DQ122" s="817">
        <v>2633604</v>
      </c>
      <c r="DR122" s="817"/>
      <c r="DS122" s="817"/>
      <c r="DT122" s="817"/>
      <c r="DU122" s="817"/>
      <c r="DV122" s="794">
        <v>12.7</v>
      </c>
      <c r="DW122" s="794"/>
      <c r="DX122" s="794"/>
      <c r="DY122" s="794"/>
      <c r="DZ122" s="795"/>
    </row>
    <row r="123" spans="1:130" s="230" customFormat="1" ht="26.25" customHeight="1" x14ac:dyDescent="0.15">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35167</v>
      </c>
      <c r="AB123" s="780"/>
      <c r="AC123" s="780"/>
      <c r="AD123" s="780"/>
      <c r="AE123" s="781"/>
      <c r="AF123" s="782">
        <v>13379</v>
      </c>
      <c r="AG123" s="780"/>
      <c r="AH123" s="780"/>
      <c r="AI123" s="780"/>
      <c r="AJ123" s="781"/>
      <c r="AK123" s="782">
        <v>10370</v>
      </c>
      <c r="AL123" s="780"/>
      <c r="AM123" s="780"/>
      <c r="AN123" s="780"/>
      <c r="AO123" s="781"/>
      <c r="AP123" s="824">
        <v>0.1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491</v>
      </c>
      <c r="BP123" s="878"/>
      <c r="BQ123" s="832">
        <v>59277154</v>
      </c>
      <c r="BR123" s="833"/>
      <c r="BS123" s="833"/>
      <c r="BT123" s="833"/>
      <c r="BU123" s="833"/>
      <c r="BV123" s="833">
        <v>58383303</v>
      </c>
      <c r="BW123" s="833"/>
      <c r="BX123" s="833"/>
      <c r="BY123" s="833"/>
      <c r="BZ123" s="833"/>
      <c r="CA123" s="833">
        <v>59483971</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v>7869</v>
      </c>
      <c r="DH123" s="780"/>
      <c r="DI123" s="780"/>
      <c r="DJ123" s="780"/>
      <c r="DK123" s="781"/>
      <c r="DL123" s="782">
        <v>6959</v>
      </c>
      <c r="DM123" s="780"/>
      <c r="DN123" s="780"/>
      <c r="DO123" s="780"/>
      <c r="DP123" s="781"/>
      <c r="DQ123" s="782">
        <v>7417</v>
      </c>
      <c r="DR123" s="780"/>
      <c r="DS123" s="780"/>
      <c r="DT123" s="780"/>
      <c r="DU123" s="781"/>
      <c r="DV123" s="824">
        <v>0</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452</v>
      </c>
      <c r="AG124" s="780"/>
      <c r="AH124" s="780"/>
      <c r="AI124" s="780"/>
      <c r="AJ124" s="781"/>
      <c r="AK124" s="782" t="s">
        <v>131</v>
      </c>
      <c r="AL124" s="780"/>
      <c r="AM124" s="780"/>
      <c r="AN124" s="780"/>
      <c r="AO124" s="781"/>
      <c r="AP124" s="824" t="s">
        <v>131</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95.2</v>
      </c>
      <c r="BR124" s="831"/>
      <c r="BS124" s="831"/>
      <c r="BT124" s="831"/>
      <c r="BU124" s="831"/>
      <c r="BV124" s="831">
        <v>79.2</v>
      </c>
      <c r="BW124" s="831"/>
      <c r="BX124" s="831"/>
      <c r="BY124" s="831"/>
      <c r="BZ124" s="831"/>
      <c r="CA124" s="831">
        <v>59.1</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28586</v>
      </c>
      <c r="AB126" s="780"/>
      <c r="AC126" s="780"/>
      <c r="AD126" s="780"/>
      <c r="AE126" s="781"/>
      <c r="AF126" s="782">
        <v>13797</v>
      </c>
      <c r="AG126" s="780"/>
      <c r="AH126" s="780"/>
      <c r="AI126" s="780"/>
      <c r="AJ126" s="781"/>
      <c r="AK126" s="782">
        <v>13277</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62712</v>
      </c>
      <c r="AB128" s="801"/>
      <c r="AC128" s="801"/>
      <c r="AD128" s="801"/>
      <c r="AE128" s="802"/>
      <c r="AF128" s="803">
        <v>56889</v>
      </c>
      <c r="AG128" s="801"/>
      <c r="AH128" s="801"/>
      <c r="AI128" s="801"/>
      <c r="AJ128" s="802"/>
      <c r="AK128" s="803">
        <v>46700</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131</v>
      </c>
      <c r="BG128" s="787"/>
      <c r="BH128" s="787"/>
      <c r="BI128" s="787"/>
      <c r="BJ128" s="787"/>
      <c r="BK128" s="787"/>
      <c r="BL128" s="810"/>
      <c r="BM128" s="786">
        <v>12.1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24483751</v>
      </c>
      <c r="AB129" s="780"/>
      <c r="AC129" s="780"/>
      <c r="AD129" s="780"/>
      <c r="AE129" s="781"/>
      <c r="AF129" s="782">
        <v>25912765</v>
      </c>
      <c r="AG129" s="780"/>
      <c r="AH129" s="780"/>
      <c r="AI129" s="780"/>
      <c r="AJ129" s="781"/>
      <c r="AK129" s="782">
        <v>24696224</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131</v>
      </c>
      <c r="BG129" s="771"/>
      <c r="BH129" s="771"/>
      <c r="BI129" s="771"/>
      <c r="BJ129" s="771"/>
      <c r="BK129" s="771"/>
      <c r="BL129" s="772"/>
      <c r="BM129" s="770">
        <v>17.100000000000001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4184451</v>
      </c>
      <c r="AB130" s="780"/>
      <c r="AC130" s="780"/>
      <c r="AD130" s="780"/>
      <c r="AE130" s="781"/>
      <c r="AF130" s="782">
        <v>4407871</v>
      </c>
      <c r="AG130" s="780"/>
      <c r="AH130" s="780"/>
      <c r="AI130" s="780"/>
      <c r="AJ130" s="781"/>
      <c r="AK130" s="782">
        <v>3991147</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20299300</v>
      </c>
      <c r="AB131" s="764"/>
      <c r="AC131" s="764"/>
      <c r="AD131" s="764"/>
      <c r="AE131" s="765"/>
      <c r="AF131" s="766">
        <v>21504894</v>
      </c>
      <c r="AG131" s="764"/>
      <c r="AH131" s="764"/>
      <c r="AI131" s="764"/>
      <c r="AJ131" s="765"/>
      <c r="AK131" s="766">
        <v>20705077</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59.1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8.8122496829999992</v>
      </c>
      <c r="AB132" s="745"/>
      <c r="AC132" s="745"/>
      <c r="AD132" s="745"/>
      <c r="AE132" s="746"/>
      <c r="AF132" s="747">
        <v>7.0588676230000003</v>
      </c>
      <c r="AG132" s="745"/>
      <c r="AH132" s="745"/>
      <c r="AI132" s="745"/>
      <c r="AJ132" s="746"/>
      <c r="AK132" s="747">
        <v>8.5894874960000003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8.8000000000000007</v>
      </c>
      <c r="AB133" s="724"/>
      <c r="AC133" s="724"/>
      <c r="AD133" s="724"/>
      <c r="AE133" s="725"/>
      <c r="AF133" s="723">
        <v>8.1999999999999993</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x26y4DRRSAskTRkSF6agzYgZXNejdeIAwI7QFIzCLRz4vlp0ZUu15S9IVKMEmEoWofy48JN/NbDbktCLB5VEQ==" saltValue="ECvGlmN35uwfSu/eUgri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E30" sqref="AE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zvfVwpyXFdTrAfD/IDVQhKyp0WD0HjTdmBV5RRNrksjTjR0/opgwoUO/DLUNc4gs7SqK7YEgvHyTja4BIl7w==" saltValue="6nkNZ8m7cR0tYWU0rx9f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R3" sqref="AR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k3U/5khRRp7RqvvwmQxLCVFdOSdEb08910GSFukQp5cqf453/pynhx53/hPxpVrRvyDc9A+FReiMb0DNRJEg==" saltValue="6upgIms32CgYZdwt/4Xm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 sqref="AK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526</v>
      </c>
      <c r="AL9" s="1131"/>
      <c r="AM9" s="1131"/>
      <c r="AN9" s="1132"/>
      <c r="AO9" s="281">
        <v>7297829</v>
      </c>
      <c r="AP9" s="281">
        <v>87477</v>
      </c>
      <c r="AQ9" s="282">
        <v>73449</v>
      </c>
      <c r="AR9" s="283">
        <v>19.100000000000001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527</v>
      </c>
      <c r="AL10" s="1131"/>
      <c r="AM10" s="1131"/>
      <c r="AN10" s="1132"/>
      <c r="AO10" s="284">
        <v>4189</v>
      </c>
      <c r="AP10" s="284">
        <v>50</v>
      </c>
      <c r="AQ10" s="285">
        <v>5917</v>
      </c>
      <c r="AR10" s="286">
        <v>-99.2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528</v>
      </c>
      <c r="AL11" s="1131"/>
      <c r="AM11" s="1131"/>
      <c r="AN11" s="1132"/>
      <c r="AO11" s="284">
        <v>43425</v>
      </c>
      <c r="AP11" s="284">
        <v>521</v>
      </c>
      <c r="AQ11" s="285">
        <v>1123</v>
      </c>
      <c r="AR11" s="286">
        <v>-53.6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530</v>
      </c>
      <c r="AP12" s="284" t="s">
        <v>530</v>
      </c>
      <c r="AQ12" s="285">
        <v>9</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531</v>
      </c>
      <c r="AL13" s="1131"/>
      <c r="AM13" s="1131"/>
      <c r="AN13" s="1132"/>
      <c r="AO13" s="284">
        <v>456817</v>
      </c>
      <c r="AP13" s="284">
        <v>5476</v>
      </c>
      <c r="AQ13" s="285">
        <v>2374</v>
      </c>
      <c r="AR13" s="286">
        <v>130.69999999999999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532</v>
      </c>
      <c r="AL14" s="1131"/>
      <c r="AM14" s="1131"/>
      <c r="AN14" s="1132"/>
      <c r="AO14" s="284">
        <v>255960</v>
      </c>
      <c r="AP14" s="284">
        <v>3068</v>
      </c>
      <c r="AQ14" s="285">
        <v>1666</v>
      </c>
      <c r="AR14" s="286">
        <v>84.2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533</v>
      </c>
      <c r="AL15" s="1134"/>
      <c r="AM15" s="1134"/>
      <c r="AN15" s="1135"/>
      <c r="AO15" s="284">
        <v>-532020</v>
      </c>
      <c r="AP15" s="284">
        <v>-6377</v>
      </c>
      <c r="AQ15" s="285">
        <v>-4765</v>
      </c>
      <c r="AR15" s="286">
        <v>33.799999999999997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7526200</v>
      </c>
      <c r="AP16" s="284">
        <v>90214</v>
      </c>
      <c r="AQ16" s="285">
        <v>79774</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538</v>
      </c>
      <c r="AL21" s="1137"/>
      <c r="AM21" s="1137"/>
      <c r="AN21" s="1138"/>
      <c r="AO21" s="297">
        <v>9.2100000000000009</v>
      </c>
      <c r="AP21" s="298">
        <v>7.58</v>
      </c>
      <c r="AQ21" s="299">
        <v>1.63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539</v>
      </c>
      <c r="AL22" s="1137"/>
      <c r="AM22" s="1137"/>
      <c r="AN22" s="1138"/>
      <c r="AO22" s="302">
        <v>98.2</v>
      </c>
      <c r="AP22" s="303">
        <v>98.4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543</v>
      </c>
      <c r="AL32" s="1121"/>
      <c r="AM32" s="1121"/>
      <c r="AN32" s="1122"/>
      <c r="AO32" s="312">
        <v>5059935</v>
      </c>
      <c r="AP32" s="312">
        <v>60652</v>
      </c>
      <c r="AQ32" s="313">
        <v>42324</v>
      </c>
      <c r="AR32" s="314">
        <v>43.3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544</v>
      </c>
      <c r="AL33" s="1121"/>
      <c r="AM33" s="1121"/>
      <c r="AN33" s="112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545</v>
      </c>
      <c r="AL34" s="1121"/>
      <c r="AM34" s="1121"/>
      <c r="AN34" s="1122"/>
      <c r="AO34" s="312" t="s">
        <v>530</v>
      </c>
      <c r="AP34" s="312" t="s">
        <v>530</v>
      </c>
      <c r="AQ34" s="313">
        <v>47</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546</v>
      </c>
      <c r="AL35" s="1121"/>
      <c r="AM35" s="1121"/>
      <c r="AN35" s="1122"/>
      <c r="AO35" s="312">
        <v>732725</v>
      </c>
      <c r="AP35" s="312">
        <v>8783</v>
      </c>
      <c r="AQ35" s="313">
        <v>12192</v>
      </c>
      <c r="AR35" s="314">
        <v>-28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547</v>
      </c>
      <c r="AL36" s="1121"/>
      <c r="AM36" s="1121"/>
      <c r="AN36" s="1122"/>
      <c r="AO36" s="312" t="s">
        <v>530</v>
      </c>
      <c r="AP36" s="312" t="s">
        <v>530</v>
      </c>
      <c r="AQ36" s="313">
        <v>2056</v>
      </c>
      <c r="AR36" s="314" t="s">
        <v>530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548</v>
      </c>
      <c r="AL37" s="1121"/>
      <c r="AM37" s="1121"/>
      <c r="AN37" s="1122"/>
      <c r="AO37" s="312">
        <v>23647</v>
      </c>
      <c r="AP37" s="312">
        <v>283</v>
      </c>
      <c r="AQ37" s="313">
        <v>621</v>
      </c>
      <c r="AR37" s="314">
        <v>-54.4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549</v>
      </c>
      <c r="AL38" s="1124"/>
      <c r="AM38" s="1124"/>
      <c r="AN38" s="1125"/>
      <c r="AO38" s="315" t="s">
        <v>530</v>
      </c>
      <c r="AP38" s="315" t="s">
        <v>530</v>
      </c>
      <c r="AQ38" s="316">
        <v>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550</v>
      </c>
      <c r="AL39" s="1124"/>
      <c r="AM39" s="1124"/>
      <c r="AN39" s="1125"/>
      <c r="AO39" s="312">
        <v>-46700</v>
      </c>
      <c r="AP39" s="312">
        <v>-560</v>
      </c>
      <c r="AQ39" s="313">
        <v>-5206</v>
      </c>
      <c r="AR39" s="314">
        <v>-89.2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551</v>
      </c>
      <c r="AL40" s="1121"/>
      <c r="AM40" s="1121"/>
      <c r="AN40" s="1122"/>
      <c r="AO40" s="312">
        <v>-3991147</v>
      </c>
      <c r="AP40" s="312">
        <v>-47841</v>
      </c>
      <c r="AQ40" s="313">
        <v>-36761</v>
      </c>
      <c r="AR40" s="314">
        <v>30.1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1778460</v>
      </c>
      <c r="AP41" s="312">
        <v>21318</v>
      </c>
      <c r="AQ41" s="313">
        <v>15273</v>
      </c>
      <c r="AR41" s="314">
        <v>39.6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521</v>
      </c>
      <c r="AN49" s="1115" t="s">
        <v>555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9021362</v>
      </c>
      <c r="AN51" s="334">
        <v>103122</v>
      </c>
      <c r="AO51" s="335">
        <v>49.6</v>
      </c>
      <c r="AP51" s="336">
        <v>54684</v>
      </c>
      <c r="AQ51" s="337">
        <v>1.1000000000000001</v>
      </c>
      <c r="AR51" s="338">
        <v>48.5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6563024</v>
      </c>
      <c r="AN52" s="342">
        <v>75021</v>
      </c>
      <c r="AO52" s="343">
        <v>120.9</v>
      </c>
      <c r="AP52" s="344">
        <v>32829</v>
      </c>
      <c r="AQ52" s="345">
        <v>7.2</v>
      </c>
      <c r="AR52" s="346">
        <v>113.7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10879362</v>
      </c>
      <c r="AN53" s="334">
        <v>125910</v>
      </c>
      <c r="AO53" s="335">
        <v>22.1</v>
      </c>
      <c r="AP53" s="336">
        <v>62383</v>
      </c>
      <c r="AQ53" s="337">
        <v>14.1</v>
      </c>
      <c r="AR53" s="338">
        <v>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7831777</v>
      </c>
      <c r="AN54" s="342">
        <v>90639</v>
      </c>
      <c r="AO54" s="343">
        <v>20.8</v>
      </c>
      <c r="AP54" s="344">
        <v>35325</v>
      </c>
      <c r="AQ54" s="345">
        <v>7.6</v>
      </c>
      <c r="AR54" s="346">
        <v>13.2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4513683</v>
      </c>
      <c r="AN55" s="334">
        <v>52823</v>
      </c>
      <c r="AO55" s="335">
        <v>-58</v>
      </c>
      <c r="AP55" s="336">
        <v>63812</v>
      </c>
      <c r="AQ55" s="337">
        <v>2.2999999999999998</v>
      </c>
      <c r="AR55" s="338">
        <v>-60.3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2156972</v>
      </c>
      <c r="AN56" s="342">
        <v>25243</v>
      </c>
      <c r="AO56" s="343">
        <v>-72.099999999999994</v>
      </c>
      <c r="AP56" s="344">
        <v>33848</v>
      </c>
      <c r="AQ56" s="345">
        <v>-4.2</v>
      </c>
      <c r="AR56" s="346">
        <v>-67.900000000000006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3994202</v>
      </c>
      <c r="AN57" s="334">
        <v>47322</v>
      </c>
      <c r="AO57" s="335">
        <v>-10.4</v>
      </c>
      <c r="AP57" s="336">
        <v>54225</v>
      </c>
      <c r="AQ57" s="337">
        <v>-15</v>
      </c>
      <c r="AR57" s="338">
        <v>4.5999999999999996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2442331</v>
      </c>
      <c r="AN58" s="342">
        <v>28936</v>
      </c>
      <c r="AO58" s="343">
        <v>14.6</v>
      </c>
      <c r="AP58" s="344">
        <v>27337</v>
      </c>
      <c r="AQ58" s="345">
        <v>-19.2</v>
      </c>
      <c r="AR58" s="346">
        <v>33.799999999999997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4051981</v>
      </c>
      <c r="AN59" s="334">
        <v>48570</v>
      </c>
      <c r="AO59" s="335">
        <v>2.6</v>
      </c>
      <c r="AP59" s="336">
        <v>54016</v>
      </c>
      <c r="AQ59" s="337">
        <v>-0.4</v>
      </c>
      <c r="AR59" s="338">
        <v>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2173288</v>
      </c>
      <c r="AN60" s="342">
        <v>26050</v>
      </c>
      <c r="AO60" s="343">
        <v>-10</v>
      </c>
      <c r="AP60" s="344">
        <v>28078</v>
      </c>
      <c r="AQ60" s="345">
        <v>2.7</v>
      </c>
      <c r="AR60" s="346">
        <v>-12.7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6492118</v>
      </c>
      <c r="AN61" s="349">
        <v>75549</v>
      </c>
      <c r="AO61" s="350">
        <v>1.2</v>
      </c>
      <c r="AP61" s="351">
        <v>57824</v>
      </c>
      <c r="AQ61" s="352">
        <v>0.4</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4233478</v>
      </c>
      <c r="AN62" s="342">
        <v>49178</v>
      </c>
      <c r="AO62" s="343">
        <v>14.8</v>
      </c>
      <c r="AP62" s="344">
        <v>31483</v>
      </c>
      <c r="AQ62" s="345">
        <v>-1.2</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lUwndWDhR7puGLhbt8z/g4qVkhiMdv/pVDXW1DpQBujHPLNhMaaTgBA5e6GbbKXjRIsUHFfNImEyFvcFtj7GA==" saltValue="2An4lrRDu0C+bguHVkgp4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BE19" sqref="BE19"/>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jes+QdLW2WyRlRtN7my9acheiiBWBdMQzbJMZpi1/dr+ls1QVoZuBkGPfrLSQb+61dnO8/92b2Dif0CFu3ILrg==" saltValue="kiB7TDpDSpYYEdHdZCaU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Y22" sqref="AY2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fn7T9ntMpJIwfMsxWkOFS7UV4hbDKJKl9k+mFXv45VGhVOYfL9flA4joCA4XvPZKqv/4N/M1sbZ66K6M0nyUqQ==" saltValue="6HN1hgCiHwH2rIlOgpFP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H3" sqref="H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26.72</v>
      </c>
      <c r="G47" s="12">
        <v>26.69</v>
      </c>
      <c r="H47" s="12">
        <v>25.83</v>
      </c>
      <c r="I47" s="12">
        <v>24.4</v>
      </c>
      <c r="J47" s="13">
        <v>25.61</v>
      </c>
    </row>
    <row r="48" spans="2:10" ht="57.75" customHeight="1" x14ac:dyDescent="0.15">
      <c r="B48" s="14"/>
      <c r="C48" s="1141" t="s">
        <v>4</v>
      </c>
      <c r="D48" s="1141"/>
      <c r="E48" s="1142"/>
      <c r="F48" s="15">
        <v>10.23</v>
      </c>
      <c r="G48" s="16">
        <v>8.25</v>
      </c>
      <c r="H48" s="16">
        <v>13.16</v>
      </c>
      <c r="I48" s="16">
        <v>16.12</v>
      </c>
      <c r="J48" s="17">
        <v>13.48</v>
      </c>
    </row>
    <row r="49" spans="2:10" ht="57.75" customHeight="1" thickBot="1" x14ac:dyDescent="0.2">
      <c r="B49" s="18"/>
      <c r="C49" s="1143" t="s">
        <v>5</v>
      </c>
      <c r="D49" s="1143"/>
      <c r="E49" s="1144"/>
      <c r="F49" s="19">
        <v>5.49</v>
      </c>
      <c r="G49" s="20" t="s">
        <v>576</v>
      </c>
      <c r="H49" s="20">
        <v>7.32</v>
      </c>
      <c r="I49" s="20">
        <v>3.69</v>
      </c>
      <c r="J49" s="21" t="s">
        <v>577</v>
      </c>
    </row>
    <row r="50" spans="2:10" x14ac:dyDescent="0.15"/>
  </sheetData>
  <sheetProtection algorithmName="SHA-512" hashValue="1JmlW4wZirpOysidA8ov6nXOicI+o5MA/Q92e7xbZcbnb9yC7qDrkyGQ92Qkssm13bbcPH+bzWrzjKgFezfLig==" saltValue="IsVaqCbQ1kLu+NfAw28x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2024-03-25T00:04:41Z</cp:lastPrinted>
  <dcterms:created xsi:type="dcterms:W3CDTF">2024-02-05T03:08:12Z</dcterms:created>
  <dcterms:modified xsi:type="dcterms:W3CDTF">2024-03-29T06:04:47Z</dcterms:modified>
  <cp:category/>
</cp:coreProperties>
</file>