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filesv1\財政課\財政課（本庁）\財政課\財政公表（決算統計・県下状況）\2財政比較・歳出比較分析表\R6決算分\１回目（R8.3依頼分）\03 確認事項\"/>
    </mc:Choice>
  </mc:AlternateContent>
  <xr:revisionPtr revIDLastSave="0" documentId="13_ncr:1_{E0FFA306-B8FB-42FE-AF8B-40F1D578C973}"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AM37" i="10"/>
  <c r="C37" i="10"/>
  <c r="C36" i="10"/>
  <c r="BW35" i="10"/>
  <c r="BW36" i="10" s="1"/>
  <c r="BW37" i="10" s="1"/>
  <c r="BW38" i="10" s="1"/>
  <c r="BW39" i="10" s="1"/>
  <c r="BW40" i="10" s="1"/>
  <c r="BW41" i="10" s="1"/>
  <c r="BW42" i="10" s="1"/>
  <c r="BW34" i="10"/>
  <c r="C34" i="10"/>
  <c r="CO34" i="10" l="1"/>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AM34" i="10" l="1"/>
  <c r="AM35" i="10" s="1"/>
  <c r="AM36" i="10" s="1"/>
  <c r="BE34" i="10" l="1"/>
  <c r="BE35" i="10" s="1"/>
  <c r="BE36" i="10" s="1"/>
  <c r="BE37" i="10" s="1"/>
</calcChain>
</file>

<file path=xl/sharedStrings.xml><?xml version="1.0" encoding="utf-8"?>
<sst xmlns="http://schemas.openxmlformats.org/spreadsheetml/2006/main" count="1169" uniqueCount="577">
  <si>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</si>
  <si>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</si>
  <si>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</si>
  <si>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</si>
  <si>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</si>
  <si>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</si>
  <si>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</si>
  <si>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</si>
  <si>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</si>
  <si>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</si>
  <si>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</si>
  <si>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</si>
  <si>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</si>
  <si>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</si>
  <si>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</si>
  <si>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</si>
  <si>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</si>
  <si>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</si>
  <si>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</si>
  <si>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</si>
  <si>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</si>
  <si>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</si>
  <si>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</si>
  <si>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</si>
  <si>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</si>
  <si>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</si>
  <si>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</si>
  <si>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</si>
  <si>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</si>
  <si>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</si>
  <si>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</si>
  <si>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</si>
  <si>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</si>
  <si>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</si>
  <si>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</si>
  <si>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</si>
  <si>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</si>
  <si>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</si>
  <si>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</si>
  <si>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</si>
  <si>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</si>
  <si>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</si>
  <si>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</si>
  <si>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</si>
  <si>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</si>
  <si>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</si>
  <si>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</si>
  <si>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</si>
  <si>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</si>
  <si>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</si>
  <si>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</si>
  <si>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</si>
  <si>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</si>
  <si>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</si>
  <si>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</si>
  <si>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</si>
  <si>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</si>
  <si>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</si>
  <si>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</si>
  <si>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</si>
  <si>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</si>
  <si>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</si>
  <si>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</si>
  <si>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</si>
  <si>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</si>
  <si>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</si>
  <si>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</si>
  <si>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</si>
  <si>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</si>
  <si>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</si>
  <si>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</si>
  <si>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</si>
  <si>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</si>
  <si>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</si>
  <si>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</si>
  <si>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</si>
  <si>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</si>
  <si>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</si>
  <si>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</si>
  <si>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</si>
  <si>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</si>
  <si>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</si>
  <si>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</si>
  <si>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</si>
  <si>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</si>
  <si>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</si>
  <si>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</si>
  <si>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</si>
  <si>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</si>
  <si>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</si>
  <si>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</si>
  <si>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</si>
  <si>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</si>
  <si>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</si>
  <si>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</si>
  <si>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</si>
  <si>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</si>
  <si>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</si>
  <si>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</si>
  <si>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</si>
  <si>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</si>
  <si>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</si>
  <si>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</si>
  <si>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</si>
  <si>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</si>
  <si>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</si>
  <si>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</si>
  <si>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</si>
  <si>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</si>
  <si>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</si>
  <si>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</si>
  <si>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</si>
  <si>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</si>
  <si>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</si>
  <si>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</si>
  <si>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</si>
  <si>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</si>
  <si>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</si>
  <si>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</si>
  <si>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</si>
  <si>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</si>
  <si>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</si>
  <si>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</si>
  <si>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</si>
  <si>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</si>
  <si>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</si>
  <si>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</si>
  <si>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</si>
  <si>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</si>
  <si>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</si>
  <si>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</si>
  <si>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</si>
  <si>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</si>
  <si>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</si>
  <si>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</si>
  <si>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</si>
  <si>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</si>
  <si>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</si>
  <si>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</si>
  <si>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</si>
  <si>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</si>
  <si>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</si>
  <si>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</si>
  <si>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</si>
  <si>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</si>
  <si>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</si>
  <si>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</si>
  <si>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</si>
  <si>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</si>
  <si>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</si>
  <si>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</si>
  <si>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</si>
  <si>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</si>
  <si>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</si>
  <si>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</si>
  <si>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</si>
  <si>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</si>
  <si>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</si>
  <si>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</si>
  <si>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</si>
  <si>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</si>
  <si>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</si>
  <si>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</si>
  <si>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</si>
  <si>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</si>
  <si>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</si>
  <si>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</si>
  <si>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</si>
  <si>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</si>
  <si>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</si>
  <si>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</si>
  <si>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</si>
  <si>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</si>
  <si>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</si>
  <si>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</si>
  <si>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</si>
  <si>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</si>
  <si>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</si>
  <si>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</si>
  <si>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</si>
  <si>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</si>
  <si>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</si>
  <si>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</si>
  <si>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</si>
  <si>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</si>
  <si>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</si>
  <si>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</si>
  <si>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</si>
  <si>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</si>
  <si>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</si>
  <si>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</si>
  <si>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</si>
  <si>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</si>
  <si>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</si>
  <si>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</si>
  <si>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</si>
  <si>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</si>
  <si>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</si>
  <si>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</si>
  <si>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</si>
  <si>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</si>
  <si>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</si>
  <si>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</si>
  <si>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愛媛県四国中央市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</si>
  <si>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</si>
  <si>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</si>
  <si>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</si>
  <si>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</si>
  <si>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</si>
  <si>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</si>
  <si>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</si>
  <si>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</si>
  <si>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</si>
  <si>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</si>
  <si>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</si>
  <si>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</si>
  <si>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</si>
  <si>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</si>
  <si>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</si>
  <si>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</si>
  <si>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</si>
  <si>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</si>
  <si>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</si>
  <si>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</si>
  <si>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</si>
  <si>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</si>
  <si>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</si>
  <si>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</si>
  <si>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</si>
  <si>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</si>
  <si>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</si>
  <si>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</si>
  <si>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</si>
  <si>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</si>
  <si>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</si>
  <si>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</si>
  <si>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</si>
  <si>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</si>
  <si>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</si>
  <si>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</si>
  <si>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</si>
  <si>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</si>
  <si>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</si>
  <si>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</si>
  <si>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</si>
  <si>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</si>
  <si>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</si>
  <si>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</si>
  <si>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</si>
  <si>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</si>
  <si>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</si>
  <si>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</si>
  <si>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</si>
  <si>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</si>
  <si>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</si>
  <si>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</si>
  <si>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</si>
  <si>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</si>
  <si>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</si>
  <si>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</si>
  <si>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</si>
  <si>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</si>
  <si>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</si>
  <si>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</si>
  <si>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</si>
  <si>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</si>
  <si>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</si>
  <si>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</si>
  <si>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</si>
  <si>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</si>
  <si>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</si>
  <si>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</si>
  <si>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</si>
  <si>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</si>
  <si>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</si>
  <si>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</si>
  <si>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</si>
  <si>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</si>
  <si>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</si>
  <si>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</si>
  <si>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</si>
  <si>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</si>
  <si>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</si>
  <si>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</si>
  <si>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</si>
  <si>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</si>
  <si>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</si>
  <si>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</si>
  <si>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</si>
  <si>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</si>
  <si>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</si>
  <si>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</si>
  <si>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</si>
  <si>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</si>
  <si>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</si>
  <si>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</si>
  <si>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</si>
  <si>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</si>
  <si>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</si>
  <si>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</si>
  <si>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</si>
  <si>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</si>
  <si>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</si>
  <si>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</si>
  <si>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</si>
  <si>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</si>
  <si>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</si>
  <si>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</si>
  <si>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</si>
  <si>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</si>
  <si>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</si>
  <si>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</si>
  <si>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</si>
  <si>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</si>
  <si>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</si>
  <si>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</si>
  <si>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</si>
  <si>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</si>
  <si>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</si>
  <si>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</si>
  <si>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</si>
  <si>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</si>
  <si>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</si>
  <si>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</si>
  <si>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</si>
  <si>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</si>
  <si>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</si>
  <si>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</si>
  <si>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</si>
  <si>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</si>
  <si>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</si>
  <si>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</si>
  <si>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</si>
  <si>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</si>
  <si>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</si>
  <si>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</si>
  <si>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</si>
  <si>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</si>
  <si>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</si>
  <si>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</si>
  <si>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</si>
  <si>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</si>
  <si>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</si>
  <si>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</si>
  <si>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</si>
  <si>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</si>
  <si>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</si>
  <si>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</si>
  <si>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</si>
  <si>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</si>
  <si>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</si>
  <si>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</si>
  <si>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</si>
  <si>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</si>
  <si>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愛媛県四国中央市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</si>
  <si>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</si>
  <si>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</si>
  <si>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</si>
  <si>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</si>
  <si>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</si>
  <si>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</si>
  <si>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</si>
  <si>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</si>
  <si>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</si>
  <si>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</si>
  <si>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</si>
  <si>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</si>
  <si>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</si>
  <si>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</si>
  <si>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</si>
  <si>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</si>
  <si>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</si>
  <si>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</si>
  <si>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</si>
  <si>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</si>
  <si>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</si>
  <si>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</si>
  <si>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</si>
  <si>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</si>
  <si>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</si>
  <si>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</si>
  <si>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</si>
  <si>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</si>
  <si>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</si>
  <si>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</si>
  <si>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</si>
  <si>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</si>
  <si>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</si>
  <si>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</si>
  <si>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</si>
  <si>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</si>
  <si>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</si>
  <si>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</si>
  <si>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</si>
  <si>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</si>
  <si>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</si>
  <si>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</si>
  <si>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工業用水道事業会計</t>
    <phoneticPr fontId="5"/>
  </si>
  <si>
    <t>公共下水道事業会計</t>
    <phoneticPr fontId="5"/>
  </si>
  <si>
    <t>港湾上屋事業特別会計</t>
    <phoneticPr fontId="5"/>
  </si>
  <si>
    <t>法非適用企業</t>
    <phoneticPr fontId="5"/>
  </si>
  <si>
    <t>西部臨海土地造成事業特別会計</t>
    <phoneticPr fontId="5"/>
  </si>
  <si>
    <t>寒川東部臨海土地造成事業特別会計</t>
    <phoneticPr fontId="5"/>
  </si>
  <si>
    <t>城山下臨海土地造成事業特別会計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</si>
  <si>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</si>
  <si>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</si>
  <si>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</si>
  <si>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</si>
  <si>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</si>
  <si>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</si>
  <si>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</si>
  <si>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</si>
  <si>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</si>
  <si>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</si>
  <si>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</si>
  <si>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</si>
  <si>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</si>
  <si>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</si>
  <si>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</si>
  <si>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</si>
  <si>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</si>
  <si>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</si>
  <si>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</si>
  <si>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</si>
  <si>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</si>
  <si>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</si>
  <si>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</si>
  <si>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</si>
  <si>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</si>
  <si>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</si>
  <si>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</si>
  <si>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</si>
  <si>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</si>
  <si>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</si>
  <si>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</si>
  <si>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</si>
  <si>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</si>
  <si>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</si>
  <si>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</si>
  <si>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</si>
  <si>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</si>
  <si>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</si>
  <si>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</si>
  <si>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</si>
  <si>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</si>
  <si>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</si>
  <si>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</si>
  <si>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</si>
  <si>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</si>
  <si>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</si>
  <si>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</si>
  <si>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</si>
  <si>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</si>
  <si>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</si>
  <si>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</si>
  <si>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</si>
  <si>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</si>
  <si>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</si>
  <si>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</si>
  <si>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</si>
  <si>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</si>
  <si>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</si>
  <si>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</si>
  <si>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</si>
  <si>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</si>
  <si>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</si>
  <si>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</si>
  <si>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</si>
  <si>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</si>
  <si>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</si>
  <si>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</si>
  <si>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</si>
  <si>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</si>
  <si>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</si>
  <si>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</si>
  <si>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</si>
  <si>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</si>
  <si>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</si>
  <si>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</si>
  <si>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</si>
  <si>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</si>
  <si>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</si>
  <si>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</si>
  <si>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</si>
  <si>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</si>
  <si>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</si>
  <si>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</si>
  <si>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</si>
  <si>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</si>
  <si>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</si>
  <si>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</si>
  <si>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</si>
  <si>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</si>
  <si>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</si>
  <si>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</si>
  <si>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</si>
  <si>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</si>
  <si>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</si>
  <si>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</si>
  <si>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</si>
  <si>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</si>
  <si>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</si>
  <si>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</si>
  <si>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</si>
  <si>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</si>
  <si>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</si>
  <si>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</si>
  <si>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</si>
  <si>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</si>
  <si>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</si>
  <si>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</si>
  <si>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</si>
  <si>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</si>
  <si>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</si>
  <si>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</si>
  <si>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</si>
  <si>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</si>
  <si>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</si>
  <si>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</si>
  <si>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</si>
  <si>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</si>
  <si>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</si>
  <si>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</si>
  <si>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</si>
  <si>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</si>
  <si>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</si>
  <si>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</si>
  <si>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</si>
  <si>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</si>
  <si>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</si>
  <si>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</si>
  <si>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</si>
  <si>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</si>
  <si>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</si>
  <si>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</si>
  <si>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</si>
  <si>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</si>
  <si>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</si>
  <si>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</si>
  <si>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3.44</t>
  </si>
  <si>
    <t>▲ 1.74</t>
  </si>
  <si>
    <t>工業用水道事業会計</t>
  </si>
  <si>
    <t>水道事業会計</t>
  </si>
  <si>
    <t>一般会計</t>
  </si>
  <si>
    <t>公共下水道事業会計</t>
  </si>
  <si>
    <t>港湾上屋事業特別会計</t>
  </si>
  <si>
    <t>国民健康保険事業特別会計</t>
  </si>
  <si>
    <t>介護保険事業特別会計</t>
  </si>
  <si>
    <t>後期高齢者医療保険事業特別会計</t>
  </si>
  <si>
    <t>その他会計（赤字）</t>
  </si>
  <si>
    <t>▲ 0.00</t>
  </si>
  <si>
    <t>その他会計（黒字）</t>
  </si>
  <si>
    <t>R02</t>
    <phoneticPr fontId="5"/>
  </si>
  <si>
    <t>R03</t>
    <phoneticPr fontId="5"/>
  </si>
  <si>
    <t>R04</t>
    <phoneticPr fontId="5"/>
  </si>
  <si>
    <t>R05</t>
    <phoneticPr fontId="5"/>
  </si>
  <si>
    <t>R06</t>
    <phoneticPr fontId="5"/>
  </si>
  <si>
    <t>公共用地先行取得事業特別会計</t>
    <rPh sb="0" eb="4">
      <t>コウキョウヨウチ</t>
    </rPh>
    <rPh sb="4" eb="6">
      <t>センコウ</t>
    </rPh>
    <rPh sb="6" eb="8">
      <t>シュトク</t>
    </rPh>
    <rPh sb="8" eb="10">
      <t>ジギョウ</t>
    </rPh>
    <rPh sb="10" eb="14">
      <t>トクベツカイケイ</t>
    </rPh>
    <phoneticPr fontId="2"/>
  </si>
  <si>
    <t>-</t>
    <phoneticPr fontId="2"/>
  </si>
  <si>
    <t>合併振興基金</t>
    <rPh sb="0" eb="6">
      <t>ガッペイシンコウキキン</t>
    </rPh>
    <phoneticPr fontId="5"/>
  </si>
  <si>
    <t>公共施設等総合管理基金</t>
    <rPh sb="0" eb="5">
      <t>コウキョウシセツトウ</t>
    </rPh>
    <rPh sb="5" eb="11">
      <t>ソウゴウカンリキキン</t>
    </rPh>
    <phoneticPr fontId="5"/>
  </si>
  <si>
    <t>地域医療再生基金</t>
    <rPh sb="0" eb="8">
      <t>チイキイリョウサイセイキキン</t>
    </rPh>
    <phoneticPr fontId="5"/>
  </si>
  <si>
    <t>ふるさと応援基金</t>
    <rPh sb="4" eb="8">
      <t>オウエンキキン</t>
    </rPh>
    <phoneticPr fontId="5"/>
  </si>
  <si>
    <t>子育て基金</t>
    <rPh sb="0" eb="2">
      <t>コソダ</t>
    </rPh>
    <rPh sb="3" eb="5">
      <t>キキン</t>
    </rPh>
    <phoneticPr fontId="10"/>
  </si>
  <si>
    <t>株式会社やまびこ</t>
    <rPh sb="0" eb="2">
      <t>カブシキ</t>
    </rPh>
    <rPh sb="2" eb="4">
      <t>カイシャ</t>
    </rPh>
    <phoneticPr fontId="29"/>
  </si>
  <si>
    <t>公益財団法人四国中央市スポーツ協会</t>
    <rPh sb="0" eb="2">
      <t>コウエキ</t>
    </rPh>
    <rPh sb="2" eb="4">
      <t>ザイダン</t>
    </rPh>
    <rPh sb="4" eb="6">
      <t>ホウジン</t>
    </rPh>
    <rPh sb="6" eb="11">
      <t>シ</t>
    </rPh>
    <rPh sb="15" eb="17">
      <t>キョウカイ</t>
    </rPh>
    <phoneticPr fontId="29"/>
  </si>
  <si>
    <t>株式会社四国中央テレビ</t>
    <rPh sb="0" eb="2">
      <t>カブシキ</t>
    </rPh>
    <rPh sb="2" eb="4">
      <t>カイシャ</t>
    </rPh>
    <rPh sb="4" eb="8">
      <t>シコクチュウオウ</t>
    </rPh>
    <phoneticPr fontId="29"/>
  </si>
  <si>
    <t>株式会社四国中央市総合サービスセンター</t>
    <rPh sb="0" eb="2">
      <t>カブシキ</t>
    </rPh>
    <rPh sb="2" eb="4">
      <t>カイシャ</t>
    </rPh>
    <rPh sb="4" eb="9">
      <t>シ</t>
    </rPh>
    <rPh sb="9" eb="11">
      <t>ソウゴウ</t>
    </rPh>
    <phoneticPr fontId="29"/>
  </si>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</sst>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BE6-4374-A9B3-C98A3935A8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52823</c:v>
                </c:pt>
                <c:pt idx="1">
                  <c:v>47322</c:v>
                </c:pt>
                <c:pt idx="2">
                  <c:v>48570</c:v>
                </c:pt>
                <c:pt idx="3">
                  <c:v>52724</c:v>
                </c:pt>
                <c:pt idx="4">
                  <c:v>92620</c:v>
                </c:pt>
              </c:numCache>
            </c:numRef>
          </c:val>
          <c:smooth val="0"/>
          <c:extLst>
            <c:ext xmlns:c16="http://schemas.microsoft.com/office/drawing/2014/chart" uri="{C3380CC4-5D6E-409C-BE32-E72D297353CC}">
              <c16:uniqueId val="{00000001-6BE6-4374-A9B3-C98A3935A8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13.16</c:v>
                </c:pt>
                <c:pt idx="1">
                  <c:v>16.12</c:v>
                </c:pt>
                <c:pt idx="2">
                  <c:v>13.48</c:v>
                </c:pt>
                <c:pt idx="3">
                  <c:v>13.55</c:v>
                </c:pt>
                <c:pt idx="4">
                  <c:v>10.81</c:v>
                </c:pt>
              </c:numCache>
            </c:numRef>
          </c:val>
          <c:extLst>
            <c:ext xmlns:c16="http://schemas.microsoft.com/office/drawing/2014/chart" uri="{C3380CC4-5D6E-409C-BE32-E72D297353CC}">
              <c16:uniqueId val="{00000000-AD9F-405E-B287-B08CD1E3CC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25.83</c:v>
                </c:pt>
                <c:pt idx="1">
                  <c:v>24.4</c:v>
                </c:pt>
                <c:pt idx="2">
                  <c:v>25.61</c:v>
                </c:pt>
                <c:pt idx="3">
                  <c:v>25.47</c:v>
                </c:pt>
                <c:pt idx="4">
                  <c:v>25.94</c:v>
                </c:pt>
              </c:numCache>
            </c:numRef>
          </c:val>
          <c:extLst>
            <c:ext xmlns:c16="http://schemas.microsoft.com/office/drawing/2014/chart" uri="{C3380CC4-5D6E-409C-BE32-E72D297353CC}">
              <c16:uniqueId val="{00000001-AD9F-405E-B287-B08CD1E3CC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7.32</c:v>
                </c:pt>
                <c:pt idx="1">
                  <c:v>3.69</c:v>
                </c:pt>
                <c:pt idx="2">
                  <c:v>-3.44</c:v>
                </c:pt>
                <c:pt idx="3">
                  <c:v>7.26</c:v>
                </c:pt>
                <c:pt idx="4">
                  <c:v>-1.74</c:v>
                </c:pt>
              </c:numCache>
            </c:numRef>
          </c:val>
          <c:smooth val="0"/>
          <c:extLst>
            <c:ext xmlns:c16="http://schemas.microsoft.com/office/drawing/2014/chart" uri="{C3380CC4-5D6E-409C-BE32-E72D297353CC}">
              <c16:uniqueId val="{00000002-AD9F-405E-B287-B08CD1E3CC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0-9ECF-43DD-AA86-C6112437B0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CF-43DD-AA86-C6112437B0BB}"/>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0.21</c:v>
                </c:pt>
                <c:pt idx="2">
                  <c:v>#N/A</c:v>
                </c:pt>
                <c:pt idx="3">
                  <c:v>0.19</c:v>
                </c:pt>
                <c:pt idx="4">
                  <c:v>#N/A</c:v>
                </c:pt>
                <c:pt idx="5">
                  <c:v>0.23</c:v>
                </c:pt>
                <c:pt idx="6">
                  <c:v>#N/A</c:v>
                </c:pt>
                <c:pt idx="7">
                  <c:v>0.23</c:v>
                </c:pt>
                <c:pt idx="8">
                  <c:v>#N/A</c:v>
                </c:pt>
                <c:pt idx="9">
                  <c:v>0.28000000000000003</c:v>
                </c:pt>
              </c:numCache>
            </c:numRef>
          </c:val>
          <c:extLst>
            <c:ext xmlns:c16="http://schemas.microsoft.com/office/drawing/2014/chart" uri="{C3380CC4-5D6E-409C-BE32-E72D297353CC}">
              <c16:uniqueId val="{00000002-9ECF-43DD-AA86-C6112437B0BB}"/>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0.99</c:v>
                </c:pt>
                <c:pt idx="2">
                  <c:v>#N/A</c:v>
                </c:pt>
                <c:pt idx="3">
                  <c:v>1</c:v>
                </c:pt>
                <c:pt idx="4">
                  <c:v>#N/A</c:v>
                </c:pt>
                <c:pt idx="5">
                  <c:v>1.19</c:v>
                </c:pt>
                <c:pt idx="6">
                  <c:v>#N/A</c:v>
                </c:pt>
                <c:pt idx="7">
                  <c:v>0.8</c:v>
                </c:pt>
                <c:pt idx="8">
                  <c:v>#N/A</c:v>
                </c:pt>
                <c:pt idx="9">
                  <c:v>0.42</c:v>
                </c:pt>
              </c:numCache>
            </c:numRef>
          </c:val>
          <c:extLst>
            <c:ext xmlns:c16="http://schemas.microsoft.com/office/drawing/2014/chart" uri="{C3380CC4-5D6E-409C-BE32-E72D297353CC}">
              <c16:uniqueId val="{00000003-9ECF-43DD-AA86-C6112437B0B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0.77</c:v>
                </c:pt>
                <c:pt idx="2">
                  <c:v>#N/A</c:v>
                </c:pt>
                <c:pt idx="3">
                  <c:v>0.28999999999999998</c:v>
                </c:pt>
                <c:pt idx="4">
                  <c:v>#N/A</c:v>
                </c:pt>
                <c:pt idx="5">
                  <c:v>0.18</c:v>
                </c:pt>
                <c:pt idx="6">
                  <c:v>#N/A</c:v>
                </c:pt>
                <c:pt idx="7">
                  <c:v>0.2</c:v>
                </c:pt>
                <c:pt idx="8">
                  <c:v>#N/A</c:v>
                </c:pt>
                <c:pt idx="9">
                  <c:v>0.78</c:v>
                </c:pt>
              </c:numCache>
            </c:numRef>
          </c:val>
          <c:extLst>
            <c:ext xmlns:c16="http://schemas.microsoft.com/office/drawing/2014/chart" uri="{C3380CC4-5D6E-409C-BE32-E72D297353CC}">
              <c16:uniqueId val="{00000004-9ECF-43DD-AA86-C6112437B0BB}"/>
            </c:ext>
          </c:extLst>
        </c:ser>
        <c:ser>
          <c:idx val="5"/>
          <c:order val="5"/>
          <c:tx>
            <c:strRef>
              <c:f>データシート!$A$32</c:f>
              <c:strCache>
                <c:ptCount val="1"/>
                <c:pt idx="0">
                  <c:v>港湾上屋事業特別会計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0.8</c:v>
                </c:pt>
                <c:pt idx="4">
                  <c:v>#N/A</c:v>
                </c:pt>
                <c:pt idx="5">
                  <c:v>0.96</c:v>
                </c:pt>
                <c:pt idx="6">
                  <c:v>#N/A</c:v>
                </c:pt>
                <c:pt idx="7">
                  <c:v>0.95</c:v>
                </c:pt>
                <c:pt idx="8">
                  <c:v>#N/A</c:v>
                </c:pt>
                <c:pt idx="9">
                  <c:v>1.35</c:v>
                </c:pt>
              </c:numCache>
            </c:numRef>
          </c:val>
          <c:extLst>
            <c:ext xmlns:c16="http://schemas.microsoft.com/office/drawing/2014/chart" uri="{C3380CC4-5D6E-409C-BE32-E72D297353CC}">
              <c16:uniqueId val="{00000005-9ECF-43DD-AA86-C6112437B0B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0.65</c:v>
                </c:pt>
                <c:pt idx="4">
                  <c:v>#N/A</c:v>
                </c:pt>
                <c:pt idx="5">
                  <c:v>0.66</c:v>
                </c:pt>
                <c:pt idx="6">
                  <c:v>#N/A</c:v>
                </c:pt>
                <c:pt idx="7">
                  <c:v>0.93</c:v>
                </c:pt>
                <c:pt idx="8">
                  <c:v>#N/A</c:v>
                </c:pt>
                <c:pt idx="9">
                  <c:v>1.46</c:v>
                </c:pt>
              </c:numCache>
            </c:numRef>
          </c:val>
          <c:extLst>
            <c:ext xmlns:c16="http://schemas.microsoft.com/office/drawing/2014/chart" uri="{C3380CC4-5D6E-409C-BE32-E72D297353CC}">
              <c16:uniqueId val="{00000006-9ECF-43DD-AA86-C6112437B0B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13.16</c:v>
                </c:pt>
                <c:pt idx="2">
                  <c:v>#N/A</c:v>
                </c:pt>
                <c:pt idx="3">
                  <c:v>16.12</c:v>
                </c:pt>
                <c:pt idx="4">
                  <c:v>#N/A</c:v>
                </c:pt>
                <c:pt idx="5">
                  <c:v>13.47</c:v>
                </c:pt>
                <c:pt idx="6">
                  <c:v>#N/A</c:v>
                </c:pt>
                <c:pt idx="7">
                  <c:v>13.55</c:v>
                </c:pt>
                <c:pt idx="8">
                  <c:v>#N/A</c:v>
                </c:pt>
                <c:pt idx="9">
                  <c:v>10.81</c:v>
                </c:pt>
              </c:numCache>
            </c:numRef>
          </c:val>
          <c:extLst>
            <c:ext xmlns:c16="http://schemas.microsoft.com/office/drawing/2014/chart" uri="{C3380CC4-5D6E-409C-BE32-E72D297353CC}">
              <c16:uniqueId val="{00000007-9ECF-43DD-AA86-C6112437B0B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10.33</c:v>
                </c:pt>
                <c:pt idx="2">
                  <c:v>#N/A</c:v>
                </c:pt>
                <c:pt idx="3">
                  <c:v>11.06</c:v>
                </c:pt>
                <c:pt idx="4">
                  <c:v>#N/A</c:v>
                </c:pt>
                <c:pt idx="5">
                  <c:v>12.53</c:v>
                </c:pt>
                <c:pt idx="6">
                  <c:v>#N/A</c:v>
                </c:pt>
                <c:pt idx="7">
                  <c:v>12.02</c:v>
                </c:pt>
                <c:pt idx="8">
                  <c:v>#N/A</c:v>
                </c:pt>
                <c:pt idx="9">
                  <c:v>10.9</c:v>
                </c:pt>
              </c:numCache>
            </c:numRef>
          </c:val>
          <c:extLst>
            <c:ext xmlns:c16="http://schemas.microsoft.com/office/drawing/2014/chart" uri="{C3380CC4-5D6E-409C-BE32-E72D297353CC}">
              <c16:uniqueId val="{00000008-9ECF-43DD-AA86-C6112437B0BB}"/>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16.149999999999999</c:v>
                </c:pt>
                <c:pt idx="2">
                  <c:v>#N/A</c:v>
                </c:pt>
                <c:pt idx="3">
                  <c:v>19.05</c:v>
                </c:pt>
                <c:pt idx="4">
                  <c:v>#N/A</c:v>
                </c:pt>
                <c:pt idx="5">
                  <c:v>23.66</c:v>
                </c:pt>
                <c:pt idx="6">
                  <c:v>#N/A</c:v>
                </c:pt>
                <c:pt idx="7">
                  <c:v>25.42</c:v>
                </c:pt>
                <c:pt idx="8">
                  <c:v>#N/A</c:v>
                </c:pt>
                <c:pt idx="9">
                  <c:v>26.82</c:v>
                </c:pt>
              </c:numCache>
            </c:numRef>
          </c:val>
          <c:extLst>
            <c:ext xmlns:c16="http://schemas.microsoft.com/office/drawing/2014/chart" uri="{C3380CC4-5D6E-409C-BE32-E72D297353CC}">
              <c16:uniqueId val="{00000009-9ECF-43DD-AA86-C6112437B0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4247</c:v>
                </c:pt>
                <c:pt idx="5">
                  <c:v>4465</c:v>
                </c:pt>
                <c:pt idx="8">
                  <c:v>4038</c:v>
                </c:pt>
                <c:pt idx="11">
                  <c:v>3863</c:v>
                </c:pt>
                <c:pt idx="14">
                  <c:v>3784</c:v>
                </c:pt>
              </c:numCache>
            </c:numRef>
          </c:val>
          <c:extLst>
            <c:ext xmlns:c16="http://schemas.microsoft.com/office/drawing/2014/chart" uri="{C3380CC4-5D6E-409C-BE32-E72D297353CC}">
              <c16:uniqueId val="{00000000-FF8D-4E72-8EA2-DAF3D0018D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8D-4E72-8EA2-DAF3D0018D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27</c:v>
                </c:pt>
                <c:pt idx="6">
                  <c:v>24</c:v>
                </c:pt>
                <c:pt idx="9">
                  <c:v>0</c:v>
                </c:pt>
                <c:pt idx="12">
                  <c:v>0</c:v>
                </c:pt>
              </c:numCache>
            </c:numRef>
          </c:val>
          <c:extLst>
            <c:ext xmlns:c16="http://schemas.microsoft.com/office/drawing/2014/chart" uri="{C3380CC4-5D6E-409C-BE32-E72D297353CC}">
              <c16:uniqueId val="{00000002-FF8D-4E72-8EA2-DAF3D0018D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8D-4E72-8EA2-DAF3D0018D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896</c:v>
                </c:pt>
                <c:pt idx="3">
                  <c:v>921</c:v>
                </c:pt>
                <c:pt idx="6">
                  <c:v>733</c:v>
                </c:pt>
                <c:pt idx="9">
                  <c:v>749</c:v>
                </c:pt>
                <c:pt idx="12">
                  <c:v>722</c:v>
                </c:pt>
              </c:numCache>
            </c:numRef>
          </c:val>
          <c:extLst>
            <c:ext xmlns:c16="http://schemas.microsoft.com/office/drawing/2014/chart" uri="{C3380CC4-5D6E-409C-BE32-E72D297353CC}">
              <c16:uniqueId val="{00000004-FF8D-4E72-8EA2-DAF3D0018D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8D-4E72-8EA2-DAF3D0018D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8D-4E72-8EA2-DAF3D0018D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5076</c:v>
                </c:pt>
                <c:pt idx="3">
                  <c:v>5035</c:v>
                </c:pt>
                <c:pt idx="6">
                  <c:v>5060</c:v>
                </c:pt>
                <c:pt idx="9">
                  <c:v>4927</c:v>
                </c:pt>
                <c:pt idx="12">
                  <c:v>4652</c:v>
                </c:pt>
              </c:numCache>
            </c:numRef>
          </c:val>
          <c:extLst>
            <c:ext xmlns:c16="http://schemas.microsoft.com/office/drawing/2014/chart" uri="{C3380CC4-5D6E-409C-BE32-E72D297353CC}">
              <c16:uniqueId val="{00000007-FF8D-4E72-8EA2-DAF3D0018D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1789</c:v>
                </c:pt>
                <c:pt idx="2">
                  <c:v>#N/A</c:v>
                </c:pt>
                <c:pt idx="3">
                  <c:v>#N/A</c:v>
                </c:pt>
                <c:pt idx="4">
                  <c:v>1518</c:v>
                </c:pt>
                <c:pt idx="5">
                  <c:v>#N/A</c:v>
                </c:pt>
                <c:pt idx="6">
                  <c:v>#N/A</c:v>
                </c:pt>
                <c:pt idx="7">
                  <c:v>1779</c:v>
                </c:pt>
                <c:pt idx="8">
                  <c:v>#N/A</c:v>
                </c:pt>
                <c:pt idx="9">
                  <c:v>#N/A</c:v>
                </c:pt>
                <c:pt idx="10">
                  <c:v>1813</c:v>
                </c:pt>
                <c:pt idx="11">
                  <c:v>#N/A</c:v>
                </c:pt>
                <c:pt idx="12">
                  <c:v>#N/A</c:v>
                </c:pt>
                <c:pt idx="13">
                  <c:v>1590</c:v>
                </c:pt>
                <c:pt idx="14">
                  <c:v>#N/A</c:v>
                </c:pt>
              </c:numCache>
            </c:numRef>
          </c:val>
          <c:smooth val="0"/>
          <c:extLst>
            <c:ext xmlns:c16="http://schemas.microsoft.com/office/drawing/2014/chart" uri="{C3380CC4-5D6E-409C-BE32-E72D297353CC}">
              <c16:uniqueId val="{00000008-FF8D-4E72-8EA2-DAF3D0018D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50001</c:v>
                </c:pt>
                <c:pt idx="5">
                  <c:v>46678</c:v>
                </c:pt>
                <c:pt idx="8">
                  <c:v>45428</c:v>
                </c:pt>
                <c:pt idx="11">
                  <c:v>42634</c:v>
                </c:pt>
                <c:pt idx="14">
                  <c:v>41014</c:v>
                </c:pt>
              </c:numCache>
            </c:numRef>
          </c:val>
          <c:extLst>
            <c:ext xmlns:c16="http://schemas.microsoft.com/office/drawing/2014/chart" uri="{C3380CC4-5D6E-409C-BE32-E72D297353CC}">
              <c16:uniqueId val="{00000000-5266-4682-A4DC-41FB6A5489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260</c:v>
                </c:pt>
                <c:pt idx="5">
                  <c:v>228</c:v>
                </c:pt>
                <c:pt idx="8">
                  <c:v>196</c:v>
                </c:pt>
                <c:pt idx="11">
                  <c:v>156</c:v>
                </c:pt>
                <c:pt idx="14">
                  <c:v>121</c:v>
                </c:pt>
              </c:numCache>
            </c:numRef>
          </c:val>
          <c:extLst>
            <c:ext xmlns:c16="http://schemas.microsoft.com/office/drawing/2014/chart" uri="{C3380CC4-5D6E-409C-BE32-E72D297353CC}">
              <c16:uniqueId val="{00000001-5266-4682-A4DC-41FB6A5489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9016</c:v>
                </c:pt>
                <c:pt idx="5">
                  <c:v>11477</c:v>
                </c:pt>
                <c:pt idx="8">
                  <c:v>13860</c:v>
                </c:pt>
                <c:pt idx="11">
                  <c:v>12718</c:v>
                </c:pt>
                <c:pt idx="14">
                  <c:v>13065</c:v>
                </c:pt>
              </c:numCache>
            </c:numRef>
          </c:val>
          <c:extLst>
            <c:ext xmlns:c16="http://schemas.microsoft.com/office/drawing/2014/chart" uri="{C3380CC4-5D6E-409C-BE32-E72D297353CC}">
              <c16:uniqueId val="{00000002-5266-4682-A4DC-41FB6A5489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66-4682-A4DC-41FB6A5489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66-4682-A4DC-41FB6A5489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66-4682-A4DC-41FB6A5489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5746</c:v>
                </c:pt>
                <c:pt idx="3">
                  <c:v>5213</c:v>
                </c:pt>
                <c:pt idx="6">
                  <c:v>5306</c:v>
                </c:pt>
                <c:pt idx="9">
                  <c:v>5245</c:v>
                </c:pt>
                <c:pt idx="12">
                  <c:v>5095</c:v>
                </c:pt>
              </c:numCache>
            </c:numRef>
          </c:val>
          <c:extLst>
            <c:ext xmlns:c16="http://schemas.microsoft.com/office/drawing/2014/chart" uri="{C3380CC4-5D6E-409C-BE32-E72D297353CC}">
              <c16:uniqueId val="{00000006-5266-4682-A4DC-41FB6A5489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266-4682-A4DC-41FB6A5489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11983</c:v>
                </c:pt>
                <c:pt idx="3">
                  <c:v>11644</c:v>
                </c:pt>
                <c:pt idx="6">
                  <c:v>11013</c:v>
                </c:pt>
                <c:pt idx="9">
                  <c:v>11349</c:v>
                </c:pt>
                <c:pt idx="12">
                  <c:v>9256</c:v>
                </c:pt>
              </c:numCache>
            </c:numRef>
          </c:val>
          <c:extLst>
            <c:ext xmlns:c16="http://schemas.microsoft.com/office/drawing/2014/chart" uri="{C3380CC4-5D6E-409C-BE32-E72D297353CC}">
              <c16:uniqueId val="{00000008-5266-4682-A4DC-41FB6A5489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76</c:v>
                </c:pt>
                <c:pt idx="3">
                  <c:v>24</c:v>
                </c:pt>
                <c:pt idx="6">
                  <c:v>0</c:v>
                </c:pt>
                <c:pt idx="9">
                  <c:v>0</c:v>
                </c:pt>
                <c:pt idx="12">
                  <c:v>0</c:v>
                </c:pt>
              </c:numCache>
            </c:numRef>
          </c:val>
          <c:extLst>
            <c:ext xmlns:c16="http://schemas.microsoft.com/office/drawing/2014/chart" uri="{C3380CC4-5D6E-409C-BE32-E72D297353CC}">
              <c16:uniqueId val="{00000009-5266-4682-A4DC-41FB6A5489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60797</c:v>
                </c:pt>
                <c:pt idx="3">
                  <c:v>58557</c:v>
                </c:pt>
                <c:pt idx="6">
                  <c:v>55406</c:v>
                </c:pt>
                <c:pt idx="9">
                  <c:v>50334</c:v>
                </c:pt>
                <c:pt idx="12">
                  <c:v>49295</c:v>
                </c:pt>
              </c:numCache>
            </c:numRef>
          </c:val>
          <c:extLst>
            <c:ext xmlns:c16="http://schemas.microsoft.com/office/drawing/2014/chart" uri="{C3380CC4-5D6E-409C-BE32-E72D297353CC}">
              <c16:uniqueId val="{0000000A-5266-4682-A4DC-41FB6A5489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19325</c:v>
                </c:pt>
                <c:pt idx="2">
                  <c:v>#N/A</c:v>
                </c:pt>
                <c:pt idx="3">
                  <c:v>#N/A</c:v>
                </c:pt>
                <c:pt idx="4">
                  <c:v>17053</c:v>
                </c:pt>
                <c:pt idx="5">
                  <c:v>#N/A</c:v>
                </c:pt>
                <c:pt idx="6">
                  <c:v>#N/A</c:v>
                </c:pt>
                <c:pt idx="7">
                  <c:v>12240</c:v>
                </c:pt>
                <c:pt idx="8">
                  <c:v>#N/A</c:v>
                </c:pt>
                <c:pt idx="9">
                  <c:v>#N/A</c:v>
                </c:pt>
                <c:pt idx="10">
                  <c:v>11421</c:v>
                </c:pt>
                <c:pt idx="11">
                  <c:v>#N/A</c:v>
                </c:pt>
                <c:pt idx="12">
                  <c:v>#N/A</c:v>
                </c:pt>
                <c:pt idx="13">
                  <c:v>9445</c:v>
                </c:pt>
                <c:pt idx="14">
                  <c:v>#N/A</c:v>
                </c:pt>
              </c:numCache>
            </c:numRef>
          </c:val>
          <c:smooth val="0"/>
          <c:extLst>
            <c:ext xmlns:c16="http://schemas.microsoft.com/office/drawing/2014/chart" uri="{C3380CC4-5D6E-409C-BE32-E72D297353CC}">
              <c16:uniqueId val="{0000000B-5266-4682-A4DC-41FB6A5489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6324</c:v>
                </c:pt>
                <c:pt idx="1">
                  <c:v>6325</c:v>
                </c:pt>
                <c:pt idx="2">
                  <c:v>6530</c:v>
                </c:pt>
              </c:numCache>
            </c:numRef>
          </c:val>
          <c:extLst>
            <c:ext xmlns:c16="http://schemas.microsoft.com/office/drawing/2014/chart" uri="{C3380CC4-5D6E-409C-BE32-E72D297353CC}">
              <c16:uniqueId val="{00000000-A052-4B78-AD5F-84D835868B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2028</c:v>
                </c:pt>
                <c:pt idx="1">
                  <c:v>460</c:v>
                </c:pt>
                <c:pt idx="2">
                  <c:v>560</c:v>
                </c:pt>
              </c:numCache>
            </c:numRef>
          </c:val>
          <c:extLst>
            <c:ext xmlns:c16="http://schemas.microsoft.com/office/drawing/2014/chart" uri="{C3380CC4-5D6E-409C-BE32-E72D297353CC}">
              <c16:uniqueId val="{00000001-A052-4B78-AD5F-84D835868B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7711</c:v>
                </c:pt>
                <c:pt idx="1">
                  <c:v>8193</c:v>
                </c:pt>
                <c:pt idx="2">
                  <c:v>8075</c:v>
                </c:pt>
              </c:numCache>
            </c:numRef>
          </c:val>
          <c:extLst>
            <c:ext xmlns:c16="http://schemas.microsoft.com/office/drawing/2014/chart" uri="{C3380CC4-5D6E-409C-BE32-E72D297353CC}">
              <c16:uniqueId val="{00000002-A052-4B78-AD5F-84D835868B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９年度以降、政府資金の公的免除繰上償還や高利率の起債の積極的借換、公債費負担適正化計画等の実施により公債費の低減を図ったことで着実に改善されてきたものの、平成２８年度から令和元年度にかけて新市建設計画に基づく合併特例債を活用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大型建設事業が集中し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が終わる借入がでてきているため、</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元利償還金は前年度と比較し</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。算入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公債費等について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交付税算入率の高い市債借入分が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減少していることから減少したが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は減少に転じた。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今後も選択と集中により事業費の抑制を図るとともに、基準財政需要額の算入率が高い起債の活用、減債基金を増額し計画的に繰上償還を行うなど実質公債費比率の低減に努める。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満期一括償還地方債の借入れをしていない。</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年度の将来負担比率の分子は、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１，９７６</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下回っている。これは、新市建設計画に基づく合併特例債を活用した新庁舎建設事業など大型建設事業が令和元年度で完了したことから、一般会計等に係る地方債の現在高が令和元年度をピークに減少となったことが主な要因となっ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２６７．２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％であったが、政府資金の公的免除繰上償還や高利率の起債の積極的借換、土地開発公社を三セク債を活用し解散する等、着実に改善されている。しかしながら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今後、新規事業採択</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施設の更新等に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統廃合を含め長期的に判断することが肝要であり、事業内容及び経費の精査と最適化により地方債への依存を最小限に抑制するとともに、一般財源の確保及び充当可能基金の計画的な積立てや繰上償還を積極的に行い、財政の健全化に努め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年度末の基金残高は、普通会計で約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１５１．６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約２億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円、「地域医療再生基金」に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の積立てを実施した一方、</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や「子育て基金」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おいては、令和６年度で積立てを実施しつつ、取崩しを行い、活用したこと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が進む公共施設の整備更新等に伴う基金の取崩しなどにより、基金残高については中長期的に減少していくことが見込まれる。今後、普通建設事業の事業選択やより一層の事業見直しによる歳出抑制を徹底するとともに、更なる歳入確保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基金残高を確保していく。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・合併振興基金：市民の連帯の強化及び地域振興を図るための事業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・ふるさと応援基金：福祉及び医療の充実、教育環境の整備及び文化振興、地場産業の振興並びに生活環境の改善に関する事業その他市政発展に必要な事業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･公共施設等総合管理基金：公共施設等の更新、保全等に関する事業</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・地域医療再生基金：地域の医療体制の整備を図るため３億円の積立てを行った。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・公共施設等総合管理基金：クリーンセンター整備事業、社会体育施設整備事業などのため２億円の取崩しを行った。</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・子育て基金：積立てを行いつつも、給食費の無償化などのため４億３千万円の取崩しを行った。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億円の積立てを行った。なお、取崩しはなし。</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・災害等に備えるための基礎的な積立額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億円に加えて、普通交付税の合併算定替の縮減に備えた激変緩和措置や施設の整備更新等に要する財源とする積立額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億円とした積立方針に基づき、平成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年度末までに積立を行い基金残高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億円とした。平成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年度で取崩しを行い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億円としたものの、その後は維持してい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たが、令和６年度は約２億円を積み立て、残高は約６５億円となっている。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今後も、歳出削減や歳入確保の取組を進め、引き続き一定規模の基金残高を維持していく。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１億６千万円積み立て、６千万円取り崩した。</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・今後の償還に備え、一定水準は確保していくとともに、市債の償還財源として活用していく。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全国有数の製紙工業都市として、紙加工業などの紙関連企業も多く、市民の大半が何らかの紙関係の仕事に従事しており、活発な地場産業に支えられ比較的財政力に恵まれている。令和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年度財政力指数は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地方譲与税等の増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基準財政収入額が増となったものの、基準財政需要額も増となったため前年度と同数値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の０．７２で、類似団体平均と概ね同水準、全国平均や愛媛県平均より依然上回っている。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しかし、産業構造が「紙」に特化した単一構造のため、原油高や円安と言った外的要因を受けやすく脆さも併せ持っている。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、第三次総合計画に沿った施策を重点的に実施することにより活力のあるまちづくりを展開しつつ、行政の効率化に努めることにより、財政の健全化を図る。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平成１９年度以降大幅な経常的経費の削減を進めた結果、最も数値が悪かった平成１８年度決算の９６．４％と比較すると改善されてきた。令和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分母となる普通交付税、地方消費税交付金の増により経常一般財源収入は増加したものの、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分子となる人件費、扶助費などの義務的経費の増が大きかったことにより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類似団体内では上位に位置しているが、今後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大規模投資的事業に係る公債費の増が見込まれるため、積極的な繰上償還の実施や、選択と集中による経常経費の削減を図りながら現在の水準以下を目標に取り組む。</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62</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1402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8255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43497</xdr:rowOff>
    </xdr:from>
    <xdr:to>
      <xdr:col>15</xdr:col>
      <xdr:colOff>82550</xdr:colOff>
      <xdr:row>62</xdr:row>
      <xdr:rowOff>8255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30497"/>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43497</xdr:rowOff>
    </xdr:from>
    <xdr:to>
      <xdr:col>11</xdr:col>
      <xdr:colOff>31750</xdr:colOff>
      <xdr:row>61</xdr:row>
      <xdr:rowOff>59055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30497"/>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164147</xdr:rowOff>
    </xdr:from>
    <xdr:to>
      <xdr:col>11</xdr:col>
      <xdr:colOff>82550</xdr:colOff>
      <xdr:row>60</xdr:row>
      <xdr:rowOff>94297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104474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8255</xdr:rowOff>
    </xdr:from>
    <xdr:to>
      <xdr:col>7</xdr:col>
      <xdr:colOff>31750</xdr:colOff>
      <xdr:row>61</xdr:row>
      <xdr:rowOff>109855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120032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給与改定等による人件費が増となったこと及び市政２０周年に伴う各種記念イベント等関連経費の増、人件費の上昇等に伴う全般的な委託料の増などにより物件費が増となったことから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１５，９４５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引き続き、定員管理及び給与の適正化による人件費の抑制に努めるとともに，民間委託等の推進や指定管理者制度の活用などによる物件費の抑制に努める。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10319</xdr:rowOff>
    </xdr:from>
    <xdr:to>
      <xdr:col>23</xdr:col>
      <xdr:colOff>133350</xdr:colOff>
      <xdr:row>83</xdr:row>
      <xdr:rowOff>138570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0669"/>
          <a:ext cx="838200" cy="1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165249</xdr:rowOff>
    </xdr:from>
    <xdr:to>
      <xdr:col>19</xdr:col>
      <xdr:colOff>133350</xdr:colOff>
      <xdr:row>83</xdr:row>
      <xdr:rowOff>10319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4149"/>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96510</xdr:rowOff>
    </xdr:from>
    <xdr:to>
      <xdr:col>15</xdr:col>
      <xdr:colOff>82550</xdr:colOff>
      <xdr:row>82</xdr:row>
      <xdr:rowOff>165249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5410"/>
          <a:ext cx="889000" cy="6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68873</xdr:rowOff>
    </xdr:from>
    <xdr:to>
      <xdr:col>11</xdr:col>
      <xdr:colOff>31750</xdr:colOff>
      <xdr:row>82</xdr:row>
      <xdr:rowOff>96510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7773"/>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87770</xdr:rowOff>
    </xdr:from>
    <xdr:to>
      <xdr:col>23</xdr:col>
      <xdr:colOff>184150</xdr:colOff>
      <xdr:row>84</xdr:row>
      <xdr:rowOff>17920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59847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130969</xdr:rowOff>
    </xdr:from>
    <xdr:to>
      <xdr:col>19</xdr:col>
      <xdr:colOff>184150</xdr:colOff>
      <xdr:row>83</xdr:row>
      <xdr:rowOff>61119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45896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7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114449</xdr:rowOff>
    </xdr:from>
    <xdr:to>
      <xdr:col>15</xdr:col>
      <xdr:colOff>133350</xdr:colOff>
      <xdr:row>83</xdr:row>
      <xdr:rowOff>44599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29376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45710</xdr:rowOff>
    </xdr:from>
    <xdr:to>
      <xdr:col>11</xdr:col>
      <xdr:colOff>82550</xdr:colOff>
      <xdr:row>82</xdr:row>
      <xdr:rowOff>147310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157487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18073</xdr:rowOff>
    </xdr:from>
    <xdr:to>
      <xdr:col>7</xdr:col>
      <xdr:colOff>31750</xdr:colOff>
      <xdr:row>82</xdr:row>
      <xdr:rowOff>119673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104450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より０．１ポイント上昇し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２となっており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、類似団体平均とほぼ同じ水準である。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945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伴い一部事務組合職員の身分を新市に引き継いだため、平成１６年度は職員数が１，２７０人と類似団体平均に比べ約２００人超過していた。定員適正化計画に基づき適正化を進めたことにより職員数は減少してきたものの、類似団体と比較しても依然高く推移している。また、採用抑制や再任用制度の開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により世代間のアンバランスが生じており、将来に渡って安定的に業務を遂行できる職員配置が急務となっている。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短期での大幅な減員が見込めない状況にあるが、施設の統廃合・民営化など行政のスリム化により抑制を図る。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43634</xdr:rowOff>
    </xdr:from>
    <xdr:to>
      <xdr:col>81</xdr:col>
      <xdr:colOff>44450</xdr:colOff>
      <xdr:row>63</xdr:row>
      <xdr:rowOff>105682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498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29845</xdr:rowOff>
    </xdr:from>
    <xdr:to>
      <xdr:col>77</xdr:col>
      <xdr:colOff>44450</xdr:colOff>
      <xdr:row>63</xdr:row>
      <xdr:rowOff>43634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3119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170271</xdr:rowOff>
    </xdr:from>
    <xdr:to>
      <xdr:col>72</xdr:col>
      <xdr:colOff>203200</xdr:colOff>
      <xdr:row>63</xdr:row>
      <xdr:rowOff>29845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001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151312</xdr:rowOff>
    </xdr:from>
    <xdr:to>
      <xdr:col>68</xdr:col>
      <xdr:colOff>152400</xdr:colOff>
      <xdr:row>62</xdr:row>
      <xdr:rowOff>170271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8121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54882</xdr:rowOff>
    </xdr:from>
    <xdr:to>
      <xdr:col>81</xdr:col>
      <xdr:colOff>95250</xdr:colOff>
      <xdr:row>63</xdr:row>
      <xdr:rowOff>156482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26959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164284</xdr:rowOff>
    </xdr:from>
    <xdr:to>
      <xdr:col>77</xdr:col>
      <xdr:colOff>95250</xdr:colOff>
      <xdr:row>63</xdr:row>
      <xdr:rowOff>94434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79211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80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150495</xdr:rowOff>
    </xdr:from>
    <xdr:to>
      <xdr:col>73</xdr:col>
      <xdr:colOff>44450</xdr:colOff>
      <xdr:row>63</xdr:row>
      <xdr:rowOff>80645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65422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119471</xdr:rowOff>
    </xdr:from>
    <xdr:to>
      <xdr:col>68</xdr:col>
      <xdr:colOff>203200</xdr:colOff>
      <xdr:row>63</xdr:row>
      <xdr:rowOff>49621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34398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比率を算定する際の分子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から控除される交付税算入額が減少したこと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％と比べると高い数値となっている。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263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41487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89746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将来負担比率を算定する際の分子となる地方債残高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充当可能基金額の増加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％となるも、類似団体平均の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比較では依然高い水準である。合併後の新市建設計画に基づいた新庁舎建設事業など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44521</xdr:rowOff>
    </xdr:from>
    <xdr:to>
      <xdr:col>81</xdr:col>
      <xdr:colOff>44450</xdr:colOff>
      <xdr:row>18</xdr:row>
      <xdr:rowOff>12488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59171"/>
          <a:ext cx="8382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12488</xdr:rowOff>
    </xdr:from>
    <xdr:to>
      <xdr:col>77</xdr:col>
      <xdr:colOff>44450</xdr:colOff>
      <xdr:row>18</xdr:row>
      <xdr:rowOff>76835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9858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76835</xdr:rowOff>
    </xdr:from>
    <xdr:to>
      <xdr:col>72</xdr:col>
      <xdr:colOff>203200</xdr:colOff>
      <xdr:row>20</xdr:row>
      <xdr:rowOff>3387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62935"/>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3387</xdr:rowOff>
    </xdr:from>
    <xdr:to>
      <xdr:col>68</xdr:col>
      <xdr:colOff>152400</xdr:colOff>
      <xdr:row>21</xdr:row>
      <xdr:rowOff>46425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32387"/>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165171</xdr:rowOff>
    </xdr:from>
    <xdr:to>
      <xdr:col>81</xdr:col>
      <xdr:colOff>95250</xdr:colOff>
      <xdr:row>17</xdr:row>
      <xdr:rowOff>95321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137248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8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133138</xdr:rowOff>
    </xdr:from>
    <xdr:to>
      <xdr:col>77</xdr:col>
      <xdr:colOff>95250</xdr:colOff>
      <xdr:row>18</xdr:row>
      <xdr:rowOff>63288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48065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3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26035</xdr:rowOff>
    </xdr:from>
    <xdr:to>
      <xdr:col>73</xdr:col>
      <xdr:colOff>44450</xdr:colOff>
      <xdr:row>18</xdr:row>
      <xdr:rowOff>127635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112412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124037</xdr:rowOff>
    </xdr:from>
    <xdr:to>
      <xdr:col>68</xdr:col>
      <xdr:colOff>203200</xdr:colOff>
      <xdr:row>20</xdr:row>
      <xdr:rowOff>54187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38964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6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167075</xdr:rowOff>
    </xdr:from>
    <xdr:to>
      <xdr:col>64</xdr:col>
      <xdr:colOff>152400</xdr:colOff>
      <xdr:row>21</xdr:row>
      <xdr:rowOff>97225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82002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８年の３２．５％をピークに定員適正化計画を進めた結果、類似団体平均に近づきつつあるものの、平成２５年度の７月から３月まで国家公務員給与減額措置に応じて実施した減額分を平成２６年度に復元したことや平成２９年度から特別会計閉鎖による職員給の増の影響などにより、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年度も類似団体平均より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施設の統廃合やアウトソーシング、事務量の把握と精査による効率的な人員配置を行いながら、給与水準の適正化に努める。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市政２０周年に当たり実施した記念イベント関連事業の増、人件費の上昇による委託料の増など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とはなったものの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３ポイント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維持管理経費、アウトソーシング等による委託料等の増加が見込まれることなどから、類似施設の統廃合、事業の選択と集中を図ることが急務となっている。コスト削減を進めながらもサービス水準の向上を図るため計画的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0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1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年度は、障がい者福祉サービス費や障がい児通所扶助費</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の増加により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分子となる扶助費が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増となったことから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％で、類似団体との比較において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扶助費の経常一般財源については、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生活保護費、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型給付費等の恒常的な高止まりに加え、障がい者福祉サービス費や障がい児通所扶助費が増加傾向となっている。国の制度に基づくものが大半であるが、資格審査等の適正化を進めていくことで、上昇傾向に歯止めをかけ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056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％となっている。類似団体平均との比較においても１．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繰出金について、介護保険事業や後期高齢者医療事業特別会計の給付費の増加や国民健康保険事業の加入者の高齢化、医療技術の高度化などに伴う医療費増加</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懸念されることから、歳入歳出の適正化を図ることにより負担増加を抑制する。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58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1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組により、その結果が成果として表れ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若干の増があったものの、分母となる経常一般財源も増となったことから、０．１ポイント低下の４．４％となっている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。今後も適正な執行に努める。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288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33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類似団体平均の１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も依然として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高い状況にある。公債費については、平成２９年度までは改善傾向にあったが、新市建設計画に基づく合併特例債を活用した建設事業の実施により地方債現在高が増加した影響で、元利償還金が増となっ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。新庁舎建設事業など大型建設事業が令和元年度で完了し、これらの償還が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開始されたことから、今後は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市債の新規発行を伴う普通建設事業を抑制していくほか、減債基金の積立額を確保し繰上償還を行う等、地方債残高の縮減に取り組み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公債費の低減に努める。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90424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040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131572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49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49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％で、類似団体平均を下回り推移している。経常収支比率が８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％であることから公債費が占める割合が非常に高いことが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わか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76</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4231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83566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194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53848</xdr:rowOff>
    </xdr:from>
    <xdr:to>
      <xdr:col>73</xdr:col>
      <xdr:colOff>180975</xdr:colOff>
      <xdr:row>75</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411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41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83075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21654</xdr:rowOff>
    </xdr:from>
    <xdr:to>
      <xdr:col>29</xdr:col>
      <xdr:colOff>127000</xdr:colOff>
      <xdr:row>17</xdr:row>
      <xdr:rowOff>4394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2479"/>
          <a:ext cx="647700" cy="154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4394</xdr:rowOff>
    </xdr:from>
    <xdr:to>
      <xdr:col>26</xdr:col>
      <xdr:colOff>50800</xdr:colOff>
      <xdr:row>17</xdr:row>
      <xdr:rowOff>18148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6669"/>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18148</xdr:rowOff>
    </xdr:from>
    <xdr:to>
      <xdr:col>22</xdr:col>
      <xdr:colOff>114300</xdr:colOff>
      <xdr:row>17</xdr:row>
      <xdr:rowOff>26549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0423"/>
          <a:ext cx="698500" cy="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26549</xdr:rowOff>
    </xdr:from>
    <xdr:to>
      <xdr:col>18</xdr:col>
      <xdr:colOff>177800</xdr:colOff>
      <xdr:row>17</xdr:row>
      <xdr:rowOff>38056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8824"/>
          <a:ext cx="6985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142304</xdr:rowOff>
    </xdr:from>
    <xdr:to>
      <xdr:col>29</xdr:col>
      <xdr:colOff>177800</xdr:colOff>
      <xdr:row>16</xdr:row>
      <xdr:rowOff>72454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158831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125044</xdr:rowOff>
    </xdr:from>
    <xdr:to>
      <xdr:col>26</xdr:col>
      <xdr:colOff>101600</xdr:colOff>
      <xdr:row>17</xdr:row>
      <xdr:rowOff>55194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65371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4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138798</xdr:rowOff>
    </xdr:from>
    <xdr:to>
      <xdr:col>22</xdr:col>
      <xdr:colOff>165100</xdr:colOff>
      <xdr:row>17</xdr:row>
      <xdr:rowOff>68948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79125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147199</xdr:rowOff>
    </xdr:from>
    <xdr:to>
      <xdr:col>19</xdr:col>
      <xdr:colOff>38100</xdr:colOff>
      <xdr:row>17</xdr:row>
      <xdr:rowOff>77349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87526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158706</xdr:rowOff>
    </xdr:from>
    <xdr:to>
      <xdr:col>15</xdr:col>
      <xdr:colOff>101600</xdr:colOff>
      <xdr:row>17</xdr:row>
      <xdr:rowOff>88856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99033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296654</xdr:rowOff>
    </xdr:from>
    <xdr:to>
      <xdr:col>29</xdr:col>
      <xdr:colOff>127000</xdr:colOff>
      <xdr:row>35</xdr:row>
      <xdr:rowOff>32817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64104"/>
          <a:ext cx="6477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296654</xdr:rowOff>
    </xdr:from>
    <xdr:to>
      <xdr:col>26</xdr:col>
      <xdr:colOff>50800</xdr:colOff>
      <xdr:row>34</xdr:row>
      <xdr:rowOff>320722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64104"/>
          <a:ext cx="6985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320722</xdr:rowOff>
    </xdr:from>
    <xdr:to>
      <xdr:col>22</xdr:col>
      <xdr:colOff>114300</xdr:colOff>
      <xdr:row>35</xdr:row>
      <xdr:rowOff>86668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88172"/>
          <a:ext cx="698500" cy="10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333263</xdr:rowOff>
    </xdr:from>
    <xdr:to>
      <xdr:col>18</xdr:col>
      <xdr:colOff>177800</xdr:colOff>
      <xdr:row>35</xdr:row>
      <xdr:rowOff>86668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0713"/>
          <a:ext cx="698500" cy="9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324917</xdr:rowOff>
    </xdr:from>
    <xdr:to>
      <xdr:col>29</xdr:col>
      <xdr:colOff>177800</xdr:colOff>
      <xdr:row>35</xdr:row>
      <xdr:rowOff>83617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2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169994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245854</xdr:rowOff>
    </xdr:from>
    <xdr:to>
      <xdr:col>26</xdr:col>
      <xdr:colOff>101600</xdr:colOff>
      <xdr:row>35</xdr:row>
      <xdr:rowOff>4554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2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269922</xdr:rowOff>
    </xdr:from>
    <xdr:to>
      <xdr:col>22</xdr:col>
      <xdr:colOff>165100</xdr:colOff>
      <xdr:row>35</xdr:row>
      <xdr:rowOff>28622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3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38799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35868</xdr:rowOff>
    </xdr:from>
    <xdr:to>
      <xdr:col>19</xdr:col>
      <xdr:colOff>38100</xdr:colOff>
      <xdr:row>35</xdr:row>
      <xdr:rowOff>137468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147645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1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282463</xdr:rowOff>
    </xdr:from>
    <xdr:to>
      <xdr:col>15</xdr:col>
      <xdr:colOff>101600</xdr:colOff>
      <xdr:row>35</xdr:row>
      <xdr:rowOff>41163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51340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1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18461</xdr:rowOff>
    </xdr:from>
    <xdr:to>
      <xdr:col>24</xdr:col>
      <xdr:colOff>63500</xdr:colOff>
      <xdr:row>34</xdr:row>
      <xdr:rowOff>164471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761"/>
          <a:ext cx="838200" cy="1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164471</xdr:rowOff>
    </xdr:from>
    <xdr:to>
      <xdr:col>19</xdr:col>
      <xdr:colOff>177800</xdr:colOff>
      <xdr:row>35</xdr:row>
      <xdr:rowOff>9447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3771"/>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9447</xdr:rowOff>
    </xdr:from>
    <xdr:to>
      <xdr:col>15</xdr:col>
      <xdr:colOff>50800</xdr:colOff>
      <xdr:row>35</xdr:row>
      <xdr:rowOff>26167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0197"/>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26167</xdr:rowOff>
    </xdr:from>
    <xdr:to>
      <xdr:col>10</xdr:col>
      <xdr:colOff>114300</xdr:colOff>
      <xdr:row>35</xdr:row>
      <xdr:rowOff>36373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6917"/>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139111</xdr:rowOff>
    </xdr:from>
    <xdr:to>
      <xdr:col>24</xdr:col>
      <xdr:colOff>114300</xdr:colOff>
      <xdr:row>34</xdr:row>
      <xdr:rowOff>69261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113671</xdr:rowOff>
    </xdr:from>
    <xdr:to>
      <xdr:col>20</xdr:col>
      <xdr:colOff>38100</xdr:colOff>
      <xdr:row>35</xdr:row>
      <xdr:rowOff>43821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60348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130097</xdr:rowOff>
    </xdr:from>
    <xdr:to>
      <xdr:col>15</xdr:col>
      <xdr:colOff>101600</xdr:colOff>
      <xdr:row>35</xdr:row>
      <xdr:rowOff>60247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76774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146817</xdr:rowOff>
    </xdr:from>
    <xdr:to>
      <xdr:col>10</xdr:col>
      <xdr:colOff>165100</xdr:colOff>
      <xdr:row>35</xdr:row>
      <xdr:rowOff>76967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93494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157023</xdr:rowOff>
    </xdr:from>
    <xdr:to>
      <xdr:col>6</xdr:col>
      <xdr:colOff>38100</xdr:colOff>
      <xdr:row>35</xdr:row>
      <xdr:rowOff>87173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103700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6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135302</xdr:rowOff>
    </xdr:from>
    <xdr:to>
      <xdr:col>24</xdr:col>
      <xdr:colOff>63500</xdr:colOff>
      <xdr:row>57</xdr:row>
      <xdr:rowOff>50361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36502"/>
          <a:ext cx="8382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50361</xdr:rowOff>
    </xdr:from>
    <xdr:to>
      <xdr:col>19</xdr:col>
      <xdr:colOff>177800</xdr:colOff>
      <xdr:row>57</xdr:row>
      <xdr:rowOff>62630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3011"/>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62630</xdr:rowOff>
    </xdr:from>
    <xdr:to>
      <xdr:col>15</xdr:col>
      <xdr:colOff>50800</xdr:colOff>
      <xdr:row>57</xdr:row>
      <xdr:rowOff>141387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35280"/>
          <a:ext cx="889000" cy="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141387</xdr:rowOff>
    </xdr:from>
    <xdr:to>
      <xdr:col>10</xdr:col>
      <xdr:colOff>114300</xdr:colOff>
      <xdr:row>58</xdr:row>
      <xdr:rowOff>1919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14037"/>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84502</xdr:rowOff>
    </xdr:from>
    <xdr:to>
      <xdr:col>24</xdr:col>
      <xdr:colOff>114300</xdr:colOff>
      <xdr:row>57</xdr:row>
      <xdr:rowOff>14652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62929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6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171011</xdr:rowOff>
    </xdr:from>
    <xdr:to>
      <xdr:col>20</xdr:col>
      <xdr:colOff>38100</xdr:colOff>
      <xdr:row>57</xdr:row>
      <xdr:rowOff>101161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92288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11830</xdr:rowOff>
    </xdr:from>
    <xdr:to>
      <xdr:col>15</xdr:col>
      <xdr:colOff>101600</xdr:colOff>
      <xdr:row>57</xdr:row>
      <xdr:rowOff>113430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104557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7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90587</xdr:rowOff>
    </xdr:from>
    <xdr:to>
      <xdr:col>10</xdr:col>
      <xdr:colOff>165100</xdr:colOff>
      <xdr:row>58</xdr:row>
      <xdr:rowOff>20737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122569</xdr:rowOff>
    </xdr:from>
    <xdr:to>
      <xdr:col>6</xdr:col>
      <xdr:colOff>38100</xdr:colOff>
      <xdr:row>58</xdr:row>
      <xdr:rowOff>52719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43846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68035</xdr:rowOff>
    </xdr:from>
    <xdr:to>
      <xdr:col>24</xdr:col>
      <xdr:colOff>63500</xdr:colOff>
      <xdr:row>78</xdr:row>
      <xdr:rowOff>75767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1135"/>
          <a:ext cx="8382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75767</xdr:rowOff>
    </xdr:from>
    <xdr:to>
      <xdr:col>19</xdr:col>
      <xdr:colOff>177800</xdr:colOff>
      <xdr:row>78</xdr:row>
      <xdr:rowOff>76721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886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76721</xdr:rowOff>
    </xdr:from>
    <xdr:to>
      <xdr:col>15</xdr:col>
      <xdr:colOff>50800</xdr:colOff>
      <xdr:row>78</xdr:row>
      <xdr:rowOff>93751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982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90360</xdr:rowOff>
    </xdr:from>
    <xdr:to>
      <xdr:col>10</xdr:col>
      <xdr:colOff>114300</xdr:colOff>
      <xdr:row>78</xdr:row>
      <xdr:rowOff>93751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63460"/>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17235</xdr:rowOff>
    </xdr:from>
    <xdr:to>
      <xdr:col>24</xdr:col>
      <xdr:colOff>114300</xdr:colOff>
      <xdr:row>78</xdr:row>
      <xdr:rowOff>118835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103612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24967</xdr:rowOff>
    </xdr:from>
    <xdr:to>
      <xdr:col>20</xdr:col>
      <xdr:colOff>38100</xdr:colOff>
      <xdr:row>78</xdr:row>
      <xdr:rowOff>126567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117694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25921</xdr:rowOff>
    </xdr:from>
    <xdr:to>
      <xdr:col>15</xdr:col>
      <xdr:colOff>101600</xdr:colOff>
      <xdr:row>78</xdr:row>
      <xdr:rowOff>127521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118648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42951</xdr:rowOff>
    </xdr:from>
    <xdr:to>
      <xdr:col>10</xdr:col>
      <xdr:colOff>165100</xdr:colOff>
      <xdr:row>78</xdr:row>
      <xdr:rowOff>144551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135678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39560</xdr:rowOff>
    </xdr:from>
    <xdr:to>
      <xdr:col>6</xdr:col>
      <xdr:colOff>38100</xdr:colOff>
      <xdr:row>78</xdr:row>
      <xdr:rowOff>141160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132287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47600</xdr:rowOff>
    </xdr:from>
    <xdr:to>
      <xdr:col>24</xdr:col>
      <xdr:colOff>63500</xdr:colOff>
      <xdr:row>95</xdr:row>
      <xdr:rowOff>131000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5350"/>
          <a:ext cx="838200" cy="8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131000</xdr:rowOff>
    </xdr:from>
    <xdr:to>
      <xdr:col>19</xdr:col>
      <xdr:colOff>177800</xdr:colOff>
      <xdr:row>96</xdr:row>
      <xdr:rowOff>69914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18750"/>
          <a:ext cx="889000" cy="1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66839</xdr:rowOff>
    </xdr:from>
    <xdr:to>
      <xdr:col>15</xdr:col>
      <xdr:colOff>50800</xdr:colOff>
      <xdr:row>96</xdr:row>
      <xdr:rowOff>69914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54589"/>
          <a:ext cx="889000" cy="17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66839</xdr:rowOff>
    </xdr:from>
    <xdr:to>
      <xdr:col>10</xdr:col>
      <xdr:colOff>114300</xdr:colOff>
      <xdr:row>97</xdr:row>
      <xdr:rowOff>20193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4589"/>
          <a:ext cx="889000" cy="29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168250</xdr:rowOff>
    </xdr:from>
    <xdr:to>
      <xdr:col>24</xdr:col>
      <xdr:colOff>114300</xdr:colOff>
      <xdr:row>95</xdr:row>
      <xdr:rowOff>98400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146677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80200</xdr:rowOff>
    </xdr:from>
    <xdr:to>
      <xdr:col>20</xdr:col>
      <xdr:colOff>38100</xdr:colOff>
      <xdr:row>96</xdr:row>
      <xdr:rowOff>10350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6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19114</xdr:rowOff>
    </xdr:from>
    <xdr:to>
      <xdr:col>15</xdr:col>
      <xdr:colOff>101600</xdr:colOff>
      <xdr:row>96</xdr:row>
      <xdr:rowOff>120714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111841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16039</xdr:rowOff>
    </xdr:from>
    <xdr:to>
      <xdr:col>10</xdr:col>
      <xdr:colOff>165100</xdr:colOff>
      <xdr:row>95</xdr:row>
      <xdr:rowOff>117639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134166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7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140843</xdr:rowOff>
    </xdr:from>
    <xdr:to>
      <xdr:col>6</xdr:col>
      <xdr:colOff>38100</xdr:colOff>
      <xdr:row>97</xdr:row>
      <xdr:rowOff>70993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87520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77020</xdr:rowOff>
    </xdr:from>
    <xdr:to>
      <xdr:col>55</xdr:col>
      <xdr:colOff>0</xdr:colOff>
      <xdr:row>38</xdr:row>
      <xdr:rowOff>113771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92120"/>
          <a:ext cx="8382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58253</xdr:rowOff>
    </xdr:from>
    <xdr:to>
      <xdr:col>50</xdr:col>
      <xdr:colOff>114300</xdr:colOff>
      <xdr:row>38</xdr:row>
      <xdr:rowOff>77020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573353"/>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58253</xdr:rowOff>
    </xdr:from>
    <xdr:to>
      <xdr:col>45</xdr:col>
      <xdr:colOff>177800</xdr:colOff>
      <xdr:row>38</xdr:row>
      <xdr:rowOff>88712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573353"/>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101970</xdr:rowOff>
    </xdr:from>
    <xdr:to>
      <xdr:col>41</xdr:col>
      <xdr:colOff>50800</xdr:colOff>
      <xdr:row>38</xdr:row>
      <xdr:rowOff>88712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88370"/>
          <a:ext cx="889000" cy="10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62971</xdr:rowOff>
    </xdr:from>
    <xdr:to>
      <xdr:col>55</xdr:col>
      <xdr:colOff>50800</xdr:colOff>
      <xdr:row>38</xdr:row>
      <xdr:rowOff>164571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7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41398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5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26220</xdr:rowOff>
    </xdr:from>
    <xdr:to>
      <xdr:col>50</xdr:col>
      <xdr:colOff>165100</xdr:colOff>
      <xdr:row>38</xdr:row>
      <xdr:rowOff>127820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118947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7453</xdr:rowOff>
    </xdr:from>
    <xdr:to>
      <xdr:col>46</xdr:col>
      <xdr:colOff>38100</xdr:colOff>
      <xdr:row>38</xdr:row>
      <xdr:rowOff>109053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100180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37912</xdr:rowOff>
    </xdr:from>
    <xdr:to>
      <xdr:col>41</xdr:col>
      <xdr:colOff>101600</xdr:colOff>
      <xdr:row>38</xdr:row>
      <xdr:rowOff>139512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130639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51170</xdr:rowOff>
    </xdr:from>
    <xdr:to>
      <xdr:col>36</xdr:col>
      <xdr:colOff>165100</xdr:colOff>
      <xdr:row>32</xdr:row>
      <xdr:rowOff>152770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143897</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3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113247</xdr:rowOff>
    </xdr:from>
    <xdr:to>
      <xdr:col>55</xdr:col>
      <xdr:colOff>0</xdr:colOff>
      <xdr:row>56</xdr:row>
      <xdr:rowOff>78892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028647"/>
          <a:ext cx="838200" cy="65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78892</xdr:rowOff>
    </xdr:from>
    <xdr:to>
      <xdr:col>50</xdr:col>
      <xdr:colOff>114300</xdr:colOff>
      <xdr:row>56</xdr:row>
      <xdr:rowOff>146721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680092"/>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146721</xdr:rowOff>
    </xdr:from>
    <xdr:to>
      <xdr:col>45</xdr:col>
      <xdr:colOff>177800</xdr:colOff>
      <xdr:row>56</xdr:row>
      <xdr:rowOff>167099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747921"/>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77276</xdr:rowOff>
    </xdr:from>
    <xdr:to>
      <xdr:col>41</xdr:col>
      <xdr:colOff>50800</xdr:colOff>
      <xdr:row>56</xdr:row>
      <xdr:rowOff>167099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678476"/>
          <a:ext cx="889000" cy="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62447</xdr:rowOff>
    </xdr:from>
    <xdr:to>
      <xdr:col>55</xdr:col>
      <xdr:colOff>50800</xdr:colOff>
      <xdr:row>52</xdr:row>
      <xdr:rowOff>164047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85324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2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28092</xdr:rowOff>
    </xdr:from>
    <xdr:to>
      <xdr:col>50</xdr:col>
      <xdr:colOff>165100</xdr:colOff>
      <xdr:row>56</xdr:row>
      <xdr:rowOff>129692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120819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95921</xdr:rowOff>
    </xdr:from>
    <xdr:to>
      <xdr:col>46</xdr:col>
      <xdr:colOff>38100</xdr:colOff>
      <xdr:row>57</xdr:row>
      <xdr:rowOff>26071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69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17198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78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116299</xdr:rowOff>
    </xdr:from>
    <xdr:to>
      <xdr:col>41</xdr:col>
      <xdr:colOff>101600</xdr:colOff>
      <xdr:row>57</xdr:row>
      <xdr:rowOff>46449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7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37576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26476</xdr:rowOff>
    </xdr:from>
    <xdr:to>
      <xdr:col>36</xdr:col>
      <xdr:colOff>165100</xdr:colOff>
      <xdr:row>56</xdr:row>
      <xdr:rowOff>128076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119203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46157</xdr:rowOff>
    </xdr:from>
    <xdr:to>
      <xdr:col>55</xdr:col>
      <xdr:colOff>0</xdr:colOff>
      <xdr:row>78</xdr:row>
      <xdr:rowOff>87305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1925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105502</xdr:rowOff>
    </xdr:from>
    <xdr:to>
      <xdr:col>50</xdr:col>
      <xdr:colOff>114300</xdr:colOff>
      <xdr:row>78</xdr:row>
      <xdr:rowOff>87305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07152"/>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105502</xdr:rowOff>
    </xdr:from>
    <xdr:to>
      <xdr:col>45</xdr:col>
      <xdr:colOff>177800</xdr:colOff>
      <xdr:row>78</xdr:row>
      <xdr:rowOff>42842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07152"/>
          <a:ext cx="889000" cy="10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42842</xdr:rowOff>
    </xdr:from>
    <xdr:to>
      <xdr:col>41</xdr:col>
      <xdr:colOff>50800</xdr:colOff>
      <xdr:row>78</xdr:row>
      <xdr:rowOff>125823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15942"/>
          <a:ext cx="889000" cy="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166807</xdr:rowOff>
    </xdr:from>
    <xdr:to>
      <xdr:col>55</xdr:col>
      <xdr:colOff>50800</xdr:colOff>
      <xdr:row>78</xdr:row>
      <xdr:rowOff>96957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81734</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36505</xdr:rowOff>
    </xdr:from>
    <xdr:to>
      <xdr:col>50</xdr:col>
      <xdr:colOff>165100</xdr:colOff>
      <xdr:row>78</xdr:row>
      <xdr:rowOff>138105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129232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54702</xdr:rowOff>
    </xdr:from>
    <xdr:to>
      <xdr:col>46</xdr:col>
      <xdr:colOff>38100</xdr:colOff>
      <xdr:row>77</xdr:row>
      <xdr:rowOff>156302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147429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163492</xdr:rowOff>
    </xdr:from>
    <xdr:to>
      <xdr:col>41</xdr:col>
      <xdr:colOff>101600</xdr:colOff>
      <xdr:row>78</xdr:row>
      <xdr:rowOff>93642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84769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75023</xdr:rowOff>
    </xdr:from>
    <xdr:to>
      <xdr:col>36</xdr:col>
      <xdr:colOff>165100</xdr:colOff>
      <xdr:row>79</xdr:row>
      <xdr:rowOff>5173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4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167750</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54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99630</xdr:rowOff>
    </xdr:from>
    <xdr:to>
      <xdr:col>55</xdr:col>
      <xdr:colOff>0</xdr:colOff>
      <xdr:row>95</xdr:row>
      <xdr:rowOff>106014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873030"/>
          <a:ext cx="838200" cy="5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106014</xdr:rowOff>
    </xdr:from>
    <xdr:to>
      <xdr:col>50</xdr:col>
      <xdr:colOff>114300</xdr:colOff>
      <xdr:row>96</xdr:row>
      <xdr:rowOff>94241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393764"/>
          <a:ext cx="889000" cy="1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89359</xdr:rowOff>
    </xdr:from>
    <xdr:to>
      <xdr:col>45</xdr:col>
      <xdr:colOff>177800</xdr:colOff>
      <xdr:row>96</xdr:row>
      <xdr:rowOff>94241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548559"/>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149056</xdr:rowOff>
    </xdr:from>
    <xdr:to>
      <xdr:col>41</xdr:col>
      <xdr:colOff>50800</xdr:colOff>
      <xdr:row>96</xdr:row>
      <xdr:rowOff>89359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436806"/>
          <a:ext cx="889000" cy="11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48830</xdr:rowOff>
    </xdr:from>
    <xdr:to>
      <xdr:col>55</xdr:col>
      <xdr:colOff>50800</xdr:colOff>
      <xdr:row>92</xdr:row>
      <xdr:rowOff>150430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8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71707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6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55214</xdr:rowOff>
    </xdr:from>
    <xdr:to>
      <xdr:col>50</xdr:col>
      <xdr:colOff>165100</xdr:colOff>
      <xdr:row>95</xdr:row>
      <xdr:rowOff>156814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1891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43441</xdr:rowOff>
    </xdr:from>
    <xdr:to>
      <xdr:col>46</xdr:col>
      <xdr:colOff>38100</xdr:colOff>
      <xdr:row>96</xdr:row>
      <xdr:rowOff>145041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136168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5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38559</xdr:rowOff>
    </xdr:from>
    <xdr:to>
      <xdr:col>41</xdr:col>
      <xdr:colOff>101600</xdr:colOff>
      <xdr:row>96</xdr:row>
      <xdr:rowOff>140159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131286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59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98256</xdr:rowOff>
    </xdr:from>
    <xdr:to>
      <xdr:col>36</xdr:col>
      <xdr:colOff>165100</xdr:colOff>
      <xdr:row>96</xdr:row>
      <xdr:rowOff>28406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3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44933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1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105364</xdr:rowOff>
    </xdr:from>
    <xdr:to>
      <xdr:col>85</xdr:col>
      <xdr:colOff>127000</xdr:colOff>
      <xdr:row>38</xdr:row>
      <xdr:rowOff>109434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620464"/>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17216</xdr:rowOff>
    </xdr:from>
    <xdr:to>
      <xdr:col>81</xdr:col>
      <xdr:colOff>50800</xdr:colOff>
      <xdr:row>38</xdr:row>
      <xdr:rowOff>109434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32316"/>
          <a:ext cx="889000" cy="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128224</xdr:rowOff>
    </xdr:from>
    <xdr:to>
      <xdr:col>76</xdr:col>
      <xdr:colOff>114300</xdr:colOff>
      <xdr:row>38</xdr:row>
      <xdr:rowOff>17216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71874"/>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128224</xdr:rowOff>
    </xdr:from>
    <xdr:to>
      <xdr:col>71</xdr:col>
      <xdr:colOff>177800</xdr:colOff>
      <xdr:row>37</xdr:row>
      <xdr:rowOff>139334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471874"/>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54564</xdr:rowOff>
    </xdr:from>
    <xdr:to>
      <xdr:col>85</xdr:col>
      <xdr:colOff>177800</xdr:colOff>
      <xdr:row>38</xdr:row>
      <xdr:rowOff>156164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6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2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58634</xdr:rowOff>
    </xdr:from>
    <xdr:to>
      <xdr:col>81</xdr:col>
      <xdr:colOff>101600</xdr:colOff>
      <xdr:row>38</xdr:row>
      <xdr:rowOff>160234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151361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137866</xdr:rowOff>
    </xdr:from>
    <xdr:to>
      <xdr:col>76</xdr:col>
      <xdr:colOff>165100</xdr:colOff>
      <xdr:row>38</xdr:row>
      <xdr:rowOff>68016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84543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77424</xdr:rowOff>
    </xdr:from>
    <xdr:to>
      <xdr:col>72</xdr:col>
      <xdr:colOff>38100</xdr:colOff>
      <xdr:row>38</xdr:row>
      <xdr:rowOff>7575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21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24101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1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88534</xdr:rowOff>
    </xdr:from>
    <xdr:to>
      <xdr:col>67</xdr:col>
      <xdr:colOff>101600</xdr:colOff>
      <xdr:row>38</xdr:row>
      <xdr:rowOff>18684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4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9811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52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140860</xdr:rowOff>
    </xdr:from>
    <xdr:to>
      <xdr:col>85</xdr:col>
      <xdr:colOff>127000</xdr:colOff>
      <xdr:row>74</xdr:row>
      <xdr:rowOff>18003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313810"/>
          <a:ext cx="838200" cy="39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140860</xdr:rowOff>
    </xdr:from>
    <xdr:to>
      <xdr:col>81</xdr:col>
      <xdr:colOff>50800</xdr:colOff>
      <xdr:row>73</xdr:row>
      <xdr:rowOff>137218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313810"/>
          <a:ext cx="889000" cy="33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137218</xdr:rowOff>
    </xdr:from>
    <xdr:to>
      <xdr:col>76</xdr:col>
      <xdr:colOff>114300</xdr:colOff>
      <xdr:row>73</xdr:row>
      <xdr:rowOff>153204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53068"/>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57682</xdr:rowOff>
    </xdr:from>
    <xdr:to>
      <xdr:col>71</xdr:col>
      <xdr:colOff>177800</xdr:colOff>
      <xdr:row>73</xdr:row>
      <xdr:rowOff>153204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573532"/>
          <a:ext cx="889000" cy="9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138653</xdr:rowOff>
    </xdr:from>
    <xdr:to>
      <xdr:col>85</xdr:col>
      <xdr:colOff>177800</xdr:colOff>
      <xdr:row>74</xdr:row>
      <xdr:rowOff>68803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161530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90060</xdr:rowOff>
    </xdr:from>
    <xdr:to>
      <xdr:col>81</xdr:col>
      <xdr:colOff>101600</xdr:colOff>
      <xdr:row>72</xdr:row>
      <xdr:rowOff>20210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2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36737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0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86418</xdr:rowOff>
    </xdr:from>
    <xdr:to>
      <xdr:col>76</xdr:col>
      <xdr:colOff>165100</xdr:colOff>
      <xdr:row>74</xdr:row>
      <xdr:rowOff>16568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33095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102404</xdr:rowOff>
    </xdr:from>
    <xdr:to>
      <xdr:col>72</xdr:col>
      <xdr:colOff>38100</xdr:colOff>
      <xdr:row>74</xdr:row>
      <xdr:rowOff>32554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49081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6882</xdr:rowOff>
    </xdr:from>
    <xdr:to>
      <xdr:col>67</xdr:col>
      <xdr:colOff>101600</xdr:colOff>
      <xdr:row>73</xdr:row>
      <xdr:rowOff>108482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125009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111810</xdr:rowOff>
    </xdr:from>
    <xdr:to>
      <xdr:col>85</xdr:col>
      <xdr:colOff>127000</xdr:colOff>
      <xdr:row>97</xdr:row>
      <xdr:rowOff>130975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42460"/>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165240</xdr:rowOff>
    </xdr:from>
    <xdr:to>
      <xdr:col>81</xdr:col>
      <xdr:colOff>50800</xdr:colOff>
      <xdr:row>97</xdr:row>
      <xdr:rowOff>111810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24440"/>
          <a:ext cx="889000" cy="1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165240</xdr:rowOff>
    </xdr:from>
    <xdr:to>
      <xdr:col>76</xdr:col>
      <xdr:colOff>114300</xdr:colOff>
      <xdr:row>96</xdr:row>
      <xdr:rowOff>170701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24440"/>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170701</xdr:rowOff>
    </xdr:from>
    <xdr:to>
      <xdr:col>71</xdr:col>
      <xdr:colOff>177800</xdr:colOff>
      <xdr:row>98</xdr:row>
      <xdr:rowOff>126136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29901"/>
          <a:ext cx="889000" cy="29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80175</xdr:rowOff>
    </xdr:from>
    <xdr:to>
      <xdr:col>85</xdr:col>
      <xdr:colOff>177800</xdr:colOff>
      <xdr:row>98</xdr:row>
      <xdr:rowOff>10325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58602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61010</xdr:rowOff>
    </xdr:from>
    <xdr:to>
      <xdr:col>81</xdr:col>
      <xdr:colOff>101600</xdr:colOff>
      <xdr:row>97</xdr:row>
      <xdr:rowOff>162610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153737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114440</xdr:rowOff>
    </xdr:from>
    <xdr:to>
      <xdr:col>76</xdr:col>
      <xdr:colOff>165100</xdr:colOff>
      <xdr:row>97</xdr:row>
      <xdr:rowOff>44590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61117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119901</xdr:rowOff>
    </xdr:from>
    <xdr:to>
      <xdr:col>72</xdr:col>
      <xdr:colOff>38100</xdr:colOff>
      <xdr:row>97</xdr:row>
      <xdr:rowOff>50051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66578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75336</xdr:rowOff>
    </xdr:from>
    <xdr:to>
      <xdr:col>67</xdr:col>
      <xdr:colOff>101600</xdr:colOff>
      <xdr:row>99</xdr:row>
      <xdr:rowOff>5486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168063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144638</xdr:rowOff>
    </xdr:from>
    <xdr:to>
      <xdr:col>116</xdr:col>
      <xdr:colOff>63500</xdr:colOff>
      <xdr:row>57</xdr:row>
      <xdr:rowOff>147107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17288"/>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147107</xdr:rowOff>
    </xdr:from>
    <xdr:to>
      <xdr:col>111</xdr:col>
      <xdr:colOff>177800</xdr:colOff>
      <xdr:row>57</xdr:row>
      <xdr:rowOff>149530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1975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149530</xdr:rowOff>
    </xdr:from>
    <xdr:to>
      <xdr:col>107</xdr:col>
      <xdr:colOff>50800</xdr:colOff>
      <xdr:row>57</xdr:row>
      <xdr:rowOff>150124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2218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150124</xdr:rowOff>
    </xdr:from>
    <xdr:to>
      <xdr:col>102</xdr:col>
      <xdr:colOff>114300</xdr:colOff>
      <xdr:row>57</xdr:row>
      <xdr:rowOff>153096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2277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93838</xdr:rowOff>
    </xdr:from>
    <xdr:to>
      <xdr:col>116</xdr:col>
      <xdr:colOff>114300</xdr:colOff>
      <xdr:row>58</xdr:row>
      <xdr:rowOff>23988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72265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96307</xdr:rowOff>
    </xdr:from>
    <xdr:to>
      <xdr:col>112</xdr:col>
      <xdr:colOff>38100</xdr:colOff>
      <xdr:row>58</xdr:row>
      <xdr:rowOff>26457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6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17584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9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98730</xdr:rowOff>
    </xdr:from>
    <xdr:to>
      <xdr:col>107</xdr:col>
      <xdr:colOff>101600</xdr:colOff>
      <xdr:row>58</xdr:row>
      <xdr:rowOff>28880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20007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96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99324</xdr:rowOff>
    </xdr:from>
    <xdr:to>
      <xdr:col>102</xdr:col>
      <xdr:colOff>165100</xdr:colOff>
      <xdr:row>58</xdr:row>
      <xdr:rowOff>29474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20601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102296</xdr:rowOff>
    </xdr:from>
    <xdr:to>
      <xdr:col>98</xdr:col>
      <xdr:colOff>38100</xdr:colOff>
      <xdr:row>58</xdr:row>
      <xdr:rowOff>32446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23573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67759</xdr:rowOff>
    </xdr:from>
    <xdr:to>
      <xdr:col>116</xdr:col>
      <xdr:colOff>63500</xdr:colOff>
      <xdr:row>74</xdr:row>
      <xdr:rowOff>105662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55059"/>
          <a:ext cx="8382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105662</xdr:rowOff>
    </xdr:from>
    <xdr:to>
      <xdr:col>111</xdr:col>
      <xdr:colOff>177800</xdr:colOff>
      <xdr:row>74</xdr:row>
      <xdr:rowOff>132682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92962"/>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132682</xdr:rowOff>
    </xdr:from>
    <xdr:to>
      <xdr:col>107</xdr:col>
      <xdr:colOff>50800</xdr:colOff>
      <xdr:row>74</xdr:row>
      <xdr:rowOff>165874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819982"/>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165874</xdr:rowOff>
    </xdr:from>
    <xdr:to>
      <xdr:col>102</xdr:col>
      <xdr:colOff>114300</xdr:colOff>
      <xdr:row>75</xdr:row>
      <xdr:rowOff>17399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53174"/>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16959</xdr:rowOff>
    </xdr:from>
    <xdr:to>
      <xdr:col>116</xdr:col>
      <xdr:colOff>114300</xdr:colOff>
      <xdr:row>74</xdr:row>
      <xdr:rowOff>118559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39836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5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54862</xdr:rowOff>
    </xdr:from>
    <xdr:to>
      <xdr:col>112</xdr:col>
      <xdr:colOff>38100</xdr:colOff>
      <xdr:row>74</xdr:row>
      <xdr:rowOff>156462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1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81882</xdr:rowOff>
    </xdr:from>
    <xdr:to>
      <xdr:col>107</xdr:col>
      <xdr:colOff>101600</xdr:colOff>
      <xdr:row>75</xdr:row>
      <xdr:rowOff>12032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28559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5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115074</xdr:rowOff>
    </xdr:from>
    <xdr:to>
      <xdr:col>102</xdr:col>
      <xdr:colOff>165100</xdr:colOff>
      <xdr:row>75</xdr:row>
      <xdr:rowOff>45224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61751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138049</xdr:rowOff>
    </xdr:from>
    <xdr:to>
      <xdr:col>98</xdr:col>
      <xdr:colOff>38100</xdr:colOff>
      <xdr:row>75</xdr:row>
      <xdr:rowOff>68199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84726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人当たり５</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３６，４９７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となっている。主な構成項目である人件費は、</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人事院勧告に基づく給与改定や会計年度任用職員の期末手当及び勤勉手当の見直しなどにより、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２５円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８，９４２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円の増となっている。定員適正化計画を進めてきた結果、ピークであった平成１８年度に比べ減少してはいるものの、依然類似団体と比べて高い水準にある。物件費は住民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７３，９０４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市政２０周年に当たり実施した記念イベント関連事業の増、人件費の上昇による委託料の増など</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７，９４７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円の増となったものの、類似団体と比べて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２，５６６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円低い状況である。維持補修費は住民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人当たりのコストは低い状況である。扶助費は住民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１１３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７５２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５６７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となっている。要因として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障害サービス事業費、児童手当費が増加したため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である。補助費等は住民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人当たり４</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３８２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３，３７６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企業立地促進事業交付金が減になったことなどによるものである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。普通建設事業費のうち更新整備については、住民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４５４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３１，８９１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より３３，１４４円高く</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各学校の体育館に空調設備を設置したことによる学校施設整備事業の増が主な要因である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５７，４５３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２３，９７６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令和６年度は繰上償還を行わなかったことによるものであるが</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類似団体と比較しても</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高水準での推移が見込まれる。</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80,965
79,793
421.24
48,549,767
45,433,109
2,722,004
25,177,647
49,294,939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152502</xdr:rowOff>
    </xdr:from>
    <xdr:to>
      <xdr:col>24</xdr:col>
      <xdr:colOff>63500</xdr:colOff>
      <xdr:row>37</xdr:row>
      <xdr:rowOff>18085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4702"/>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129184</xdr:rowOff>
    </xdr:from>
    <xdr:to>
      <xdr:col>19</xdr:col>
      <xdr:colOff>177800</xdr:colOff>
      <xdr:row>37</xdr:row>
      <xdr:rowOff>18085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01384"/>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125527</xdr:rowOff>
    </xdr:from>
    <xdr:to>
      <xdr:col>15</xdr:col>
      <xdr:colOff>50800</xdr:colOff>
      <xdr:row>36</xdr:row>
      <xdr:rowOff>129184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772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116383</xdr:rowOff>
    </xdr:from>
    <xdr:to>
      <xdr:col>10</xdr:col>
      <xdr:colOff>114300</xdr:colOff>
      <xdr:row>36</xdr:row>
      <xdr:rowOff>125527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8858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101702</xdr:rowOff>
    </xdr:from>
    <xdr:to>
      <xdr:col>24</xdr:col>
      <xdr:colOff>114300</xdr:colOff>
      <xdr:row>37</xdr:row>
      <xdr:rowOff>31852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80129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138735</xdr:rowOff>
    </xdr:from>
    <xdr:to>
      <xdr:col>20</xdr:col>
      <xdr:colOff>38100</xdr:colOff>
      <xdr:row>37</xdr:row>
      <xdr:rowOff>68885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60012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78384</xdr:rowOff>
    </xdr:from>
    <xdr:to>
      <xdr:col>15</xdr:col>
      <xdr:colOff>101600</xdr:colOff>
      <xdr:row>37</xdr:row>
      <xdr:rowOff>8534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171111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74727</xdr:rowOff>
    </xdr:from>
    <xdr:to>
      <xdr:col>10</xdr:col>
      <xdr:colOff>165100</xdr:colOff>
      <xdr:row>37</xdr:row>
      <xdr:rowOff>4877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167454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65583</xdr:rowOff>
    </xdr:from>
    <xdr:to>
      <xdr:col>6</xdr:col>
      <xdr:colOff>38100</xdr:colOff>
      <xdr:row>36</xdr:row>
      <xdr:rowOff>167183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158310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5474</xdr:rowOff>
    </xdr:from>
    <xdr:to>
      <xdr:col>24</xdr:col>
      <xdr:colOff>63500</xdr:colOff>
      <xdr:row>56</xdr:row>
      <xdr:rowOff>77079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06674"/>
          <a:ext cx="838200" cy="7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138313</xdr:rowOff>
    </xdr:from>
    <xdr:to>
      <xdr:col>19</xdr:col>
      <xdr:colOff>177800</xdr:colOff>
      <xdr:row>56</xdr:row>
      <xdr:rowOff>77079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68063"/>
          <a:ext cx="889000" cy="1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138313</xdr:rowOff>
    </xdr:from>
    <xdr:to>
      <xdr:col>15</xdr:col>
      <xdr:colOff>50800</xdr:colOff>
      <xdr:row>56</xdr:row>
      <xdr:rowOff>20112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68063"/>
          <a:ext cx="889000" cy="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1168</xdr:rowOff>
    </xdr:from>
    <xdr:to>
      <xdr:col>10</xdr:col>
      <xdr:colOff>114300</xdr:colOff>
      <xdr:row>56</xdr:row>
      <xdr:rowOff>20112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88018"/>
          <a:ext cx="889000" cy="5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126124</xdr:rowOff>
    </xdr:from>
    <xdr:to>
      <xdr:col>24</xdr:col>
      <xdr:colOff>114300</xdr:colOff>
      <xdr:row>56</xdr:row>
      <xdr:rowOff>56274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104551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26279</xdr:rowOff>
    </xdr:from>
    <xdr:to>
      <xdr:col>20</xdr:col>
      <xdr:colOff>38100</xdr:colOff>
      <xdr:row>56</xdr:row>
      <xdr:rowOff>127879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119006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87513</xdr:rowOff>
    </xdr:from>
    <xdr:to>
      <xdr:col>15</xdr:col>
      <xdr:colOff>101600</xdr:colOff>
      <xdr:row>56</xdr:row>
      <xdr:rowOff>17663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34190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140762</xdr:rowOff>
    </xdr:from>
    <xdr:to>
      <xdr:col>10</xdr:col>
      <xdr:colOff>165100</xdr:colOff>
      <xdr:row>56</xdr:row>
      <xdr:rowOff>70912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62039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6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121818</xdr:rowOff>
    </xdr:from>
    <xdr:to>
      <xdr:col>6</xdr:col>
      <xdr:colOff>38100</xdr:colOff>
      <xdr:row>53</xdr:row>
      <xdr:rowOff>51968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43095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2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117242</xdr:rowOff>
    </xdr:from>
    <xdr:to>
      <xdr:col>24</xdr:col>
      <xdr:colOff>63500</xdr:colOff>
      <xdr:row>74</xdr:row>
      <xdr:rowOff>57948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33092"/>
          <a:ext cx="838200" cy="1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57948</xdr:rowOff>
    </xdr:from>
    <xdr:to>
      <xdr:col>19</xdr:col>
      <xdr:colOff>177800</xdr:colOff>
      <xdr:row>75</xdr:row>
      <xdr:rowOff>90007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5248"/>
          <a:ext cx="889000" cy="20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164150</xdr:rowOff>
    </xdr:from>
    <xdr:to>
      <xdr:col>15</xdr:col>
      <xdr:colOff>50800</xdr:colOff>
      <xdr:row>75</xdr:row>
      <xdr:rowOff>90007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51450"/>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164150</xdr:rowOff>
    </xdr:from>
    <xdr:to>
      <xdr:col>10</xdr:col>
      <xdr:colOff>114300</xdr:colOff>
      <xdr:row>76</xdr:row>
      <xdr:rowOff>53366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51450"/>
          <a:ext cx="889000" cy="23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66442</xdr:rowOff>
    </xdr:from>
    <xdr:to>
      <xdr:col>24</xdr:col>
      <xdr:colOff>114300</xdr:colOff>
      <xdr:row>73</xdr:row>
      <xdr:rowOff>168042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89319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3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7148</xdr:rowOff>
    </xdr:from>
    <xdr:to>
      <xdr:col>20</xdr:col>
      <xdr:colOff>38100</xdr:colOff>
      <xdr:row>74</xdr:row>
      <xdr:rowOff>108748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125275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39207</xdr:rowOff>
    </xdr:from>
    <xdr:to>
      <xdr:col>15</xdr:col>
      <xdr:colOff>101600</xdr:colOff>
      <xdr:row>75</xdr:row>
      <xdr:rowOff>140807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157334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113350</xdr:rowOff>
    </xdr:from>
    <xdr:to>
      <xdr:col>10</xdr:col>
      <xdr:colOff>165100</xdr:colOff>
      <xdr:row>75</xdr:row>
      <xdr:rowOff>43500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60027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7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2566</xdr:rowOff>
    </xdr:from>
    <xdr:to>
      <xdr:col>6</xdr:col>
      <xdr:colOff>38100</xdr:colOff>
      <xdr:row>76</xdr:row>
      <xdr:rowOff>104166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120693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89122</xdr:rowOff>
    </xdr:from>
    <xdr:to>
      <xdr:col>24</xdr:col>
      <xdr:colOff>63500</xdr:colOff>
      <xdr:row>96</xdr:row>
      <xdr:rowOff>165264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48322"/>
          <a:ext cx="838200" cy="7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29990</xdr:rowOff>
    </xdr:from>
    <xdr:to>
      <xdr:col>19</xdr:col>
      <xdr:colOff>177800</xdr:colOff>
      <xdr:row>96</xdr:row>
      <xdr:rowOff>165264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89190"/>
          <a:ext cx="8890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29990</xdr:rowOff>
    </xdr:from>
    <xdr:to>
      <xdr:col>15</xdr:col>
      <xdr:colOff>50800</xdr:colOff>
      <xdr:row>96</xdr:row>
      <xdr:rowOff>127279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89190"/>
          <a:ext cx="889000" cy="9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127279</xdr:rowOff>
    </xdr:from>
    <xdr:to>
      <xdr:col>10</xdr:col>
      <xdr:colOff>114300</xdr:colOff>
      <xdr:row>98</xdr:row>
      <xdr:rowOff>52775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86479"/>
          <a:ext cx="889000" cy="26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38322</xdr:rowOff>
    </xdr:from>
    <xdr:to>
      <xdr:col>24</xdr:col>
      <xdr:colOff>114300</xdr:colOff>
      <xdr:row>96</xdr:row>
      <xdr:rowOff>139922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61199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114464</xdr:rowOff>
    </xdr:from>
    <xdr:to>
      <xdr:col>20</xdr:col>
      <xdr:colOff>38100</xdr:colOff>
      <xdr:row>97</xdr:row>
      <xdr:rowOff>44614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35741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150640</xdr:rowOff>
    </xdr:from>
    <xdr:to>
      <xdr:col>15</xdr:col>
      <xdr:colOff>101600</xdr:colOff>
      <xdr:row>96</xdr:row>
      <xdr:rowOff>80790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97317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76479</xdr:rowOff>
    </xdr:from>
    <xdr:to>
      <xdr:col>10</xdr:col>
      <xdr:colOff>165100</xdr:colOff>
      <xdr:row>97</xdr:row>
      <xdr:rowOff>6629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1975</xdr:rowOff>
    </xdr:from>
    <xdr:to>
      <xdr:col>6</xdr:col>
      <xdr:colOff>38100</xdr:colOff>
      <xdr:row>98</xdr:row>
      <xdr:rowOff>103575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94702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37374</xdr:rowOff>
    </xdr:from>
    <xdr:to>
      <xdr:col>55</xdr:col>
      <xdr:colOff>0</xdr:colOff>
      <xdr:row>39</xdr:row>
      <xdr:rowOff>38245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3924"/>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27468</xdr:rowOff>
    </xdr:from>
    <xdr:to>
      <xdr:col>50</xdr:col>
      <xdr:colOff>114300</xdr:colOff>
      <xdr:row>39</xdr:row>
      <xdr:rowOff>38245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1401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24964</xdr:rowOff>
    </xdr:from>
    <xdr:to>
      <xdr:col>45</xdr:col>
      <xdr:colOff>177800</xdr:colOff>
      <xdr:row>39</xdr:row>
      <xdr:rowOff>27468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151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24964</xdr:rowOff>
    </xdr:from>
    <xdr:to>
      <xdr:col>41</xdr:col>
      <xdr:colOff>50800</xdr:colOff>
      <xdr:row>39</xdr:row>
      <xdr:rowOff>37592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1514"/>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158024</xdr:rowOff>
    </xdr:from>
    <xdr:to>
      <xdr:col>55</xdr:col>
      <xdr:colOff>50800</xdr:colOff>
      <xdr:row>39</xdr:row>
      <xdr:rowOff>88174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158895</xdr:rowOff>
    </xdr:from>
    <xdr:to>
      <xdr:col>50</xdr:col>
      <xdr:colOff>165100</xdr:colOff>
      <xdr:row>39</xdr:row>
      <xdr:rowOff>89045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80172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6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148118</xdr:rowOff>
    </xdr:from>
    <xdr:to>
      <xdr:col>46</xdr:col>
      <xdr:colOff>38100</xdr:colOff>
      <xdr:row>39</xdr:row>
      <xdr:rowOff>78268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69395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145614</xdr:rowOff>
    </xdr:from>
    <xdr:to>
      <xdr:col>41</xdr:col>
      <xdr:colOff>101600</xdr:colOff>
      <xdr:row>39</xdr:row>
      <xdr:rowOff>75764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66891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3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158242</xdr:rowOff>
    </xdr:from>
    <xdr:to>
      <xdr:col>36</xdr:col>
      <xdr:colOff>165100</xdr:colOff>
      <xdr:row>39</xdr:row>
      <xdr:rowOff>88392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79519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6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159403</xdr:rowOff>
    </xdr:from>
    <xdr:to>
      <xdr:col>55</xdr:col>
      <xdr:colOff>0</xdr:colOff>
      <xdr:row>59</xdr:row>
      <xdr:rowOff>3715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3503"/>
          <a:ext cx="8382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166337</xdr:rowOff>
    </xdr:from>
    <xdr:to>
      <xdr:col>50</xdr:col>
      <xdr:colOff>114300</xdr:colOff>
      <xdr:row>59</xdr:row>
      <xdr:rowOff>3715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0437"/>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166337</xdr:rowOff>
    </xdr:from>
    <xdr:to>
      <xdr:col>45</xdr:col>
      <xdr:colOff>177800</xdr:colOff>
      <xdr:row>59</xdr:row>
      <xdr:rowOff>4216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0437"/>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169831</xdr:rowOff>
    </xdr:from>
    <xdr:to>
      <xdr:col>41</xdr:col>
      <xdr:colOff>50800</xdr:colOff>
      <xdr:row>59</xdr:row>
      <xdr:rowOff>4216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1393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108603</xdr:rowOff>
    </xdr:from>
    <xdr:to>
      <xdr:col>55</xdr:col>
      <xdr:colOff>50800</xdr:colOff>
      <xdr:row>59</xdr:row>
      <xdr:rowOff>38753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124365</xdr:rowOff>
    </xdr:from>
    <xdr:to>
      <xdr:col>50</xdr:col>
      <xdr:colOff>165100</xdr:colOff>
      <xdr:row>59</xdr:row>
      <xdr:rowOff>54515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45642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115537</xdr:rowOff>
    </xdr:from>
    <xdr:to>
      <xdr:col>46</xdr:col>
      <xdr:colOff>38100</xdr:colOff>
      <xdr:row>59</xdr:row>
      <xdr:rowOff>45687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36814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124866</xdr:rowOff>
    </xdr:from>
    <xdr:to>
      <xdr:col>41</xdr:col>
      <xdr:colOff>101600</xdr:colOff>
      <xdr:row>59</xdr:row>
      <xdr:rowOff>55016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46143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119031</xdr:rowOff>
    </xdr:from>
    <xdr:to>
      <xdr:col>36</xdr:col>
      <xdr:colOff>165100</xdr:colOff>
      <xdr:row>59</xdr:row>
      <xdr:rowOff>49181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40308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162103</xdr:rowOff>
    </xdr:from>
    <xdr:to>
      <xdr:col>55</xdr:col>
      <xdr:colOff>0</xdr:colOff>
      <xdr:row>76</xdr:row>
      <xdr:rowOff>164001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92303"/>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80652</xdr:rowOff>
    </xdr:from>
    <xdr:to>
      <xdr:col>50</xdr:col>
      <xdr:colOff>114300</xdr:colOff>
      <xdr:row>76</xdr:row>
      <xdr:rowOff>164001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10852"/>
          <a:ext cx="889000" cy="8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7181</xdr:rowOff>
    </xdr:from>
    <xdr:to>
      <xdr:col>45</xdr:col>
      <xdr:colOff>177800</xdr:colOff>
      <xdr:row>76</xdr:row>
      <xdr:rowOff>80652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37381"/>
          <a:ext cx="889000" cy="7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7181</xdr:rowOff>
    </xdr:from>
    <xdr:to>
      <xdr:col>41</xdr:col>
      <xdr:colOff>50800</xdr:colOff>
      <xdr:row>76</xdr:row>
      <xdr:rowOff>47940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37381"/>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111303</xdr:rowOff>
    </xdr:from>
    <xdr:to>
      <xdr:col>55</xdr:col>
      <xdr:colOff>50800</xdr:colOff>
      <xdr:row>77</xdr:row>
      <xdr:rowOff>41453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134180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113201</xdr:rowOff>
    </xdr:from>
    <xdr:to>
      <xdr:col>50</xdr:col>
      <xdr:colOff>165100</xdr:colOff>
      <xdr:row>77</xdr:row>
      <xdr:rowOff>43351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34478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29852</xdr:rowOff>
    </xdr:from>
    <xdr:to>
      <xdr:col>46</xdr:col>
      <xdr:colOff>38100</xdr:colOff>
      <xdr:row>76</xdr:row>
      <xdr:rowOff>131452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6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147979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127831</xdr:rowOff>
    </xdr:from>
    <xdr:to>
      <xdr:col>41</xdr:col>
      <xdr:colOff>101600</xdr:colOff>
      <xdr:row>76</xdr:row>
      <xdr:rowOff>57981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74508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168590</xdr:rowOff>
    </xdr:from>
    <xdr:to>
      <xdr:col>36</xdr:col>
      <xdr:colOff>165100</xdr:colOff>
      <xdr:row>76</xdr:row>
      <xdr:rowOff>98740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115267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0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129463</xdr:rowOff>
    </xdr:from>
    <xdr:to>
      <xdr:col>55</xdr:col>
      <xdr:colOff>0</xdr:colOff>
      <xdr:row>96</xdr:row>
      <xdr:rowOff>47510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7213"/>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47510</xdr:rowOff>
    </xdr:from>
    <xdr:to>
      <xdr:col>50</xdr:col>
      <xdr:colOff>114300</xdr:colOff>
      <xdr:row>96</xdr:row>
      <xdr:rowOff>102921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06710"/>
          <a:ext cx="889000" cy="5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102921</xdr:rowOff>
    </xdr:from>
    <xdr:to>
      <xdr:col>45</xdr:col>
      <xdr:colOff>177800</xdr:colOff>
      <xdr:row>96</xdr:row>
      <xdr:rowOff>107975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62121"/>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170523</xdr:rowOff>
    </xdr:from>
    <xdr:to>
      <xdr:col>41</xdr:col>
      <xdr:colOff>50800</xdr:colOff>
      <xdr:row>96</xdr:row>
      <xdr:rowOff>107975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58273"/>
          <a:ext cx="889000" cy="1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78663</xdr:rowOff>
    </xdr:from>
    <xdr:to>
      <xdr:col>55</xdr:col>
      <xdr:colOff>50800</xdr:colOff>
      <xdr:row>96</xdr:row>
      <xdr:rowOff>8813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101540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168160</xdr:rowOff>
    </xdr:from>
    <xdr:to>
      <xdr:col>50</xdr:col>
      <xdr:colOff>165100</xdr:colOff>
      <xdr:row>96</xdr:row>
      <xdr:rowOff>98310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89437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52121</xdr:rowOff>
    </xdr:from>
    <xdr:to>
      <xdr:col>46</xdr:col>
      <xdr:colOff>38100</xdr:colOff>
      <xdr:row>96</xdr:row>
      <xdr:rowOff>153721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144848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57175</xdr:rowOff>
    </xdr:from>
    <xdr:to>
      <xdr:col>41</xdr:col>
      <xdr:colOff>101600</xdr:colOff>
      <xdr:row>96</xdr:row>
      <xdr:rowOff>158775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149902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0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119723</xdr:rowOff>
    </xdr:from>
    <xdr:to>
      <xdr:col>36</xdr:col>
      <xdr:colOff>165100</xdr:colOff>
      <xdr:row>96</xdr:row>
      <xdr:rowOff>49873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41000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9169</xdr:rowOff>
    </xdr:from>
    <xdr:to>
      <xdr:col>85</xdr:col>
      <xdr:colOff>127000</xdr:colOff>
      <xdr:row>37</xdr:row>
      <xdr:rowOff>144920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2819"/>
          <a:ext cx="838200" cy="13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144920</xdr:rowOff>
    </xdr:from>
    <xdr:to>
      <xdr:col>81</xdr:col>
      <xdr:colOff>50800</xdr:colOff>
      <xdr:row>38</xdr:row>
      <xdr:rowOff>2045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8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89217</xdr:rowOff>
    </xdr:from>
    <xdr:to>
      <xdr:col>76</xdr:col>
      <xdr:colOff>114300</xdr:colOff>
      <xdr:row>38</xdr:row>
      <xdr:rowOff>2045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32867"/>
          <a:ext cx="889000" cy="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89217</xdr:rowOff>
    </xdr:from>
    <xdr:to>
      <xdr:col>71</xdr:col>
      <xdr:colOff>177800</xdr:colOff>
      <xdr:row>38</xdr:row>
      <xdr:rowOff>35725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3286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129819</xdr:rowOff>
    </xdr:from>
    <xdr:to>
      <xdr:col>85</xdr:col>
      <xdr:colOff>177800</xdr:colOff>
      <xdr:row>37</xdr:row>
      <xdr:rowOff>59969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152696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94120</xdr:rowOff>
    </xdr:from>
    <xdr:to>
      <xdr:col>81</xdr:col>
      <xdr:colOff>101600</xdr:colOff>
      <xdr:row>38</xdr:row>
      <xdr:rowOff>24270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122695</xdr:rowOff>
    </xdr:from>
    <xdr:to>
      <xdr:col>76</xdr:col>
      <xdr:colOff>165100</xdr:colOff>
      <xdr:row>38</xdr:row>
      <xdr:rowOff>52845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43972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38417</xdr:rowOff>
    </xdr:from>
    <xdr:to>
      <xdr:col>72</xdr:col>
      <xdr:colOff>38100</xdr:colOff>
      <xdr:row>37</xdr:row>
      <xdr:rowOff>140017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156544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156375</xdr:rowOff>
    </xdr:from>
    <xdr:to>
      <xdr:col>67</xdr:col>
      <xdr:colOff>101600</xdr:colOff>
      <xdr:row>38</xdr:row>
      <xdr:rowOff>86525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77652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137243</xdr:rowOff>
    </xdr:from>
    <xdr:to>
      <xdr:col>85</xdr:col>
      <xdr:colOff>127000</xdr:colOff>
      <xdr:row>55</xdr:row>
      <xdr:rowOff>93999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52643"/>
          <a:ext cx="838200" cy="4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93999</xdr:rowOff>
    </xdr:from>
    <xdr:to>
      <xdr:col>81</xdr:col>
      <xdr:colOff>50800</xdr:colOff>
      <xdr:row>56</xdr:row>
      <xdr:rowOff>63329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23749"/>
          <a:ext cx="889000" cy="1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63329</xdr:rowOff>
    </xdr:from>
    <xdr:to>
      <xdr:col>76</xdr:col>
      <xdr:colOff>114300</xdr:colOff>
      <xdr:row>56</xdr:row>
      <xdr:rowOff>100495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6452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106058</xdr:rowOff>
    </xdr:from>
    <xdr:to>
      <xdr:col>71</xdr:col>
      <xdr:colOff>177800</xdr:colOff>
      <xdr:row>56</xdr:row>
      <xdr:rowOff>100495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35808"/>
          <a:ext cx="889000" cy="1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86443</xdr:rowOff>
    </xdr:from>
    <xdr:to>
      <xdr:col>85</xdr:col>
      <xdr:colOff>177800</xdr:colOff>
      <xdr:row>53</xdr:row>
      <xdr:rowOff>16593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109320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43199</xdr:rowOff>
    </xdr:from>
    <xdr:to>
      <xdr:col>81</xdr:col>
      <xdr:colOff>101600</xdr:colOff>
      <xdr:row>55</xdr:row>
      <xdr:rowOff>144799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135926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6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12529</xdr:rowOff>
    </xdr:from>
    <xdr:to>
      <xdr:col>76</xdr:col>
      <xdr:colOff>165100</xdr:colOff>
      <xdr:row>56</xdr:row>
      <xdr:rowOff>114129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105256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49695</xdr:rowOff>
    </xdr:from>
    <xdr:to>
      <xdr:col>72</xdr:col>
      <xdr:colOff>38100</xdr:colOff>
      <xdr:row>56</xdr:row>
      <xdr:rowOff>151295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142422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55258</xdr:rowOff>
    </xdr:from>
    <xdr:to>
      <xdr:col>67</xdr:col>
      <xdr:colOff>101600</xdr:colOff>
      <xdr:row>55</xdr:row>
      <xdr:rowOff>156858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147985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105364</xdr:rowOff>
    </xdr:from>
    <xdr:to>
      <xdr:col>85</xdr:col>
      <xdr:colOff>127000</xdr:colOff>
      <xdr:row>78</xdr:row>
      <xdr:rowOff>109434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78464"/>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17216</xdr:rowOff>
    </xdr:from>
    <xdr:to>
      <xdr:col>81</xdr:col>
      <xdr:colOff>50800</xdr:colOff>
      <xdr:row>78</xdr:row>
      <xdr:rowOff>109434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90316"/>
          <a:ext cx="889000" cy="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128225</xdr:rowOff>
    </xdr:from>
    <xdr:to>
      <xdr:col>76</xdr:col>
      <xdr:colOff>114300</xdr:colOff>
      <xdr:row>78</xdr:row>
      <xdr:rowOff>17216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29875"/>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128225</xdr:rowOff>
    </xdr:from>
    <xdr:to>
      <xdr:col>71</xdr:col>
      <xdr:colOff>177800</xdr:colOff>
      <xdr:row>77</xdr:row>
      <xdr:rowOff>139334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29875"/>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54564</xdr:rowOff>
    </xdr:from>
    <xdr:to>
      <xdr:col>85</xdr:col>
      <xdr:colOff>177800</xdr:colOff>
      <xdr:row>78</xdr:row>
      <xdr:rowOff>156164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58634</xdr:rowOff>
    </xdr:from>
    <xdr:to>
      <xdr:col>81</xdr:col>
      <xdr:colOff>101600</xdr:colOff>
      <xdr:row>78</xdr:row>
      <xdr:rowOff>160234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151361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24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137866</xdr:rowOff>
    </xdr:from>
    <xdr:to>
      <xdr:col>76</xdr:col>
      <xdr:colOff>165100</xdr:colOff>
      <xdr:row>78</xdr:row>
      <xdr:rowOff>68016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84543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1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77425</xdr:rowOff>
    </xdr:from>
    <xdr:to>
      <xdr:col>72</xdr:col>
      <xdr:colOff>38100</xdr:colOff>
      <xdr:row>78</xdr:row>
      <xdr:rowOff>7575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24102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88534</xdr:rowOff>
    </xdr:from>
    <xdr:to>
      <xdr:col>67</xdr:col>
      <xdr:colOff>101600</xdr:colOff>
      <xdr:row>78</xdr:row>
      <xdr:rowOff>18684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3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136401</xdr:rowOff>
    </xdr:from>
    <xdr:to>
      <xdr:col>85</xdr:col>
      <xdr:colOff>127000</xdr:colOff>
      <xdr:row>94</xdr:row>
      <xdr:rowOff>18004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738351"/>
          <a:ext cx="838200" cy="39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136401</xdr:rowOff>
    </xdr:from>
    <xdr:to>
      <xdr:col>81</xdr:col>
      <xdr:colOff>50800</xdr:colOff>
      <xdr:row>93</xdr:row>
      <xdr:rowOff>137218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738351"/>
          <a:ext cx="889000" cy="3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137218</xdr:rowOff>
    </xdr:from>
    <xdr:to>
      <xdr:col>76</xdr:col>
      <xdr:colOff>114300</xdr:colOff>
      <xdr:row>93</xdr:row>
      <xdr:rowOff>153203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82068"/>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57682</xdr:rowOff>
    </xdr:from>
    <xdr:to>
      <xdr:col>71</xdr:col>
      <xdr:colOff>177800</xdr:colOff>
      <xdr:row>93</xdr:row>
      <xdr:rowOff>153203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002532"/>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138654</xdr:rowOff>
    </xdr:from>
    <xdr:to>
      <xdr:col>85</xdr:col>
      <xdr:colOff>177800</xdr:colOff>
      <xdr:row>94</xdr:row>
      <xdr:rowOff>68804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161531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85601</xdr:rowOff>
    </xdr:from>
    <xdr:to>
      <xdr:col>81</xdr:col>
      <xdr:colOff>101600</xdr:colOff>
      <xdr:row>92</xdr:row>
      <xdr:rowOff>15751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6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32278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46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86418</xdr:rowOff>
    </xdr:from>
    <xdr:to>
      <xdr:col>76</xdr:col>
      <xdr:colOff>165100</xdr:colOff>
      <xdr:row>94</xdr:row>
      <xdr:rowOff>16568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33095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0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102403</xdr:rowOff>
    </xdr:from>
    <xdr:to>
      <xdr:col>72</xdr:col>
      <xdr:colOff>38100</xdr:colOff>
      <xdr:row>94</xdr:row>
      <xdr:rowOff>32553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49080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6882</xdr:rowOff>
    </xdr:from>
    <xdr:to>
      <xdr:col>67</xdr:col>
      <xdr:colOff>101600</xdr:colOff>
      <xdr:row>93</xdr:row>
      <xdr:rowOff>108482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125009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７２，６１５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９，３９７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給与改定等による人件費の増や市政</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周年記念事業の実施による増</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主な要因である。民生費</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は全体の</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３７</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２１２，８１３円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１人当たり２２，７３６円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高い状況となっている。これは、近年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、サービスの利用頻度の増加により、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障がい者福祉サービス事業費が増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、制度改正により児童手当費が増となったこと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などが要因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４４，６５５円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３，９９７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クリーンセンター整備事業の</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実施が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１４，０２０円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と同水準である。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７８，１２９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２４，７３０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これは、各学校の体育館に空調設備を設置したことによる学校施設整備事業の増が主な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今後、各施設の更新や維持管理に係る費用が嵩んでくることが見込まれるため、公共施設等総合管理計画や個別施設計画に基づく事業の取捨選択により、事業の精査を厳にすることで事業費の減少を目指す。</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合併に伴う一部事務組合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の正規雇用等による人件費の大幅な増加や合併前の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土居総合体育館建設など</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大型事業による公債費の増加によって、平成１８年度の経常収支比率は９６．４％と硬直した財政状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況であった。定員適正化計画による職員削減や補助金の見直し、補償金免除繰上償還の積極的な活用等の行財政改革により平成２０年度以降は経常収支比率も改善されてきている。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実質収支は、平成２０年度以降は黒字決算が続いている。事務事業の見直し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施設の統廃合など歳出の合理化等行政改革を推進し、引き続き健全な財政運営に努める。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単年度収支が赤字となっているのは、学校施設整備事業</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等</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の普通建設事業費が増加したことなどが主な要因となっている。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en-US" altLang="ja-JP" sz="14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工業用水道事業会計については、企業債の繰上償還等に伴う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企業債残高の減少による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支払利息の減等により純利益が増加し安定した経営が行えている。今後増加する施設等の耐震や更新工事に備え、引き続き持続的な経営の健全化に努めることとしている。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その他一般会計等の会計は黒字を達成しているが、使用料等の適正な負担額への見直しや事務事業の再点検等、歳入歳出両面から質を高める取組を通じ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健全な財政運営に努めることとして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48549767</v>
      </c>
      <c r="BO4" s="371"/>
      <c r="BP4" s="371"/>
      <c r="BQ4" s="371"/>
      <c r="BR4" s="371"/>
      <c r="BS4" s="371"/>
      <c r="BT4" s="371"/>
      <c r="BU4" s="372"/>
      <c r="BV4" s="370">
        <v>46967456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10.8</v>
      </c>
      <c r="CU4" s="377"/>
      <c r="CV4" s="377"/>
      <c r="CW4" s="377"/>
      <c r="CX4" s="377"/>
      <c r="CY4" s="377"/>
      <c r="CZ4" s="377"/>
      <c r="DA4" s="378"/>
      <c r="DB4" s="376">
        <v>13.6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45433109</v>
      </c>
      <c r="BO5" s="408"/>
      <c r="BP5" s="408"/>
      <c r="BQ5" s="408"/>
      <c r="BR5" s="408"/>
      <c r="BS5" s="408"/>
      <c r="BT5" s="408"/>
      <c r="BU5" s="409"/>
      <c r="BV5" s="407">
        <v>43127087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3116658</v>
      </c>
      <c r="BO6" s="408"/>
      <c r="BP6" s="408"/>
      <c r="BQ6" s="408"/>
      <c r="BR6" s="408"/>
      <c r="BS6" s="408"/>
      <c r="BT6" s="408"/>
      <c r="BU6" s="409"/>
      <c r="BV6" s="407">
        <v>3840369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89.1</v>
      </c>
      <c r="CU6" s="445"/>
      <c r="CV6" s="445"/>
      <c r="CW6" s="445"/>
      <c r="CX6" s="445"/>
      <c r="CY6" s="445"/>
      <c r="CZ6" s="445"/>
      <c r="DA6" s="446"/>
      <c r="DB6" s="444">
        <v>87.8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394654</v>
      </c>
      <c r="BO7" s="408"/>
      <c r="BP7" s="408"/>
      <c r="BQ7" s="408"/>
      <c r="BR7" s="408"/>
      <c r="BS7" s="408"/>
      <c r="BT7" s="408"/>
      <c r="BU7" s="409"/>
      <c r="BV7" s="407">
        <v>474948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25177647</v>
      </c>
      <c r="CU7" s="408"/>
      <c r="CV7" s="408"/>
      <c r="CW7" s="408"/>
      <c r="CX7" s="408"/>
      <c r="CY7" s="408"/>
      <c r="CZ7" s="408"/>
      <c r="DA7" s="409"/>
      <c r="DB7" s="407">
        <v>24834750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2722004</v>
      </c>
      <c r="BO8" s="408"/>
      <c r="BP8" s="408"/>
      <c r="BQ8" s="408"/>
      <c r="BR8" s="408"/>
      <c r="BS8" s="408"/>
      <c r="BT8" s="408"/>
      <c r="BU8" s="409"/>
      <c r="BV8" s="407">
        <v>3365421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0.72</v>
      </c>
      <c r="CU8" s="448"/>
      <c r="CV8" s="448"/>
      <c r="CW8" s="448"/>
      <c r="CX8" s="448"/>
      <c r="CY8" s="448"/>
      <c r="CZ8" s="448"/>
      <c r="DA8" s="449"/>
      <c r="DB8" s="447">
        <v>0.72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82754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-643417</v>
      </c>
      <c r="BO9" s="408"/>
      <c r="BP9" s="408"/>
      <c r="BQ9" s="408"/>
      <c r="BR9" s="408"/>
      <c r="BS9" s="408"/>
      <c r="BT9" s="408"/>
      <c r="BU9" s="409"/>
      <c r="BV9" s="407">
        <v>36629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19.8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87413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205622</v>
      </c>
      <c r="BO10" s="408"/>
      <c r="BP10" s="408"/>
      <c r="BQ10" s="408"/>
      <c r="BR10" s="408"/>
      <c r="BS10" s="408"/>
      <c r="BT10" s="408"/>
      <c r="BU10" s="409"/>
      <c r="BV10" s="407">
        <v>308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1766152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80965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79793</v>
      </c>
      <c r="S13" s="492"/>
      <c r="T13" s="492"/>
      <c r="U13" s="492"/>
      <c r="V13" s="493"/>
      <c r="W13" s="423" t="s">
        <v>131</v>
      </c>
      <c r="X13" s="424"/>
      <c r="Y13" s="424"/>
      <c r="Z13" s="424"/>
      <c r="AA13" s="424"/>
      <c r="AB13" s="414"/>
      <c r="AC13" s="458">
        <v>1371</v>
      </c>
      <c r="AD13" s="459"/>
      <c r="AE13" s="459"/>
      <c r="AF13" s="459"/>
      <c r="AG13" s="501"/>
      <c r="AH13" s="458">
        <v>1646</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-437795</v>
      </c>
      <c r="BO13" s="408"/>
      <c r="BP13" s="408"/>
      <c r="BQ13" s="408"/>
      <c r="BR13" s="408"/>
      <c r="BS13" s="408"/>
      <c r="BT13" s="408"/>
      <c r="BU13" s="409"/>
      <c r="BV13" s="407">
        <v>1803089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82202</v>
      </c>
      <c r="S14" s="492"/>
      <c r="T14" s="492"/>
      <c r="U14" s="492"/>
      <c r="V14" s="493"/>
      <c r="W14" s="397"/>
      <c r="X14" s="398"/>
      <c r="Y14" s="398"/>
      <c r="Z14" s="398"/>
      <c r="AA14" s="398"/>
      <c r="AB14" s="387"/>
      <c r="AC14" s="494">
        <v>3.6</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43.9</v>
      </c>
      <c r="CU14" s="506"/>
      <c r="CV14" s="506"/>
      <c r="CW14" s="506"/>
      <c r="CX14" s="506"/>
      <c r="CY14" s="506"/>
      <c r="CZ14" s="506"/>
      <c r="DA14" s="507"/>
      <c r="DB14" s="505">
        <v>54.3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81195</v>
      </c>
      <c r="S15" s="492"/>
      <c r="T15" s="492"/>
      <c r="U15" s="492"/>
      <c r="V15" s="493"/>
      <c r="W15" s="423" t="s">
        <v>137</v>
      </c>
      <c r="X15" s="424"/>
      <c r="Y15" s="424"/>
      <c r="Z15" s="424"/>
      <c r="AA15" s="424"/>
      <c r="AB15" s="414"/>
      <c r="AC15" s="458">
        <v>14854</v>
      </c>
      <c r="AD15" s="459"/>
      <c r="AE15" s="459"/>
      <c r="AF15" s="459"/>
      <c r="AG15" s="501"/>
      <c r="AH15" s="458">
        <v>15739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14948493</v>
      </c>
      <c r="BO15" s="371"/>
      <c r="BP15" s="371"/>
      <c r="BQ15" s="371"/>
      <c r="BR15" s="371"/>
      <c r="BS15" s="371"/>
      <c r="BT15" s="371"/>
      <c r="BU15" s="372"/>
      <c r="BV15" s="370">
        <v>14802993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39.299999999999997</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20908792</v>
      </c>
      <c r="BO16" s="408"/>
      <c r="BP16" s="408"/>
      <c r="BQ16" s="408"/>
      <c r="BR16" s="408"/>
      <c r="BS16" s="408"/>
      <c r="BT16" s="408"/>
      <c r="BU16" s="409"/>
      <c r="BV16" s="407">
        <v>20475230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21579</v>
      </c>
      <c r="AD17" s="459"/>
      <c r="AE17" s="459"/>
      <c r="AF17" s="459"/>
      <c r="AG17" s="501"/>
      <c r="AH17" s="458">
        <v>22438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19110434</v>
      </c>
      <c r="BO17" s="408"/>
      <c r="BP17" s="408"/>
      <c r="BQ17" s="408"/>
      <c r="BR17" s="408"/>
      <c r="BS17" s="408"/>
      <c r="BT17" s="408"/>
      <c r="BU17" s="409"/>
      <c r="BV17" s="407">
        <v>18945437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421.24</v>
      </c>
      <c r="M18" s="531"/>
      <c r="N18" s="531"/>
      <c r="O18" s="531"/>
      <c r="P18" s="531"/>
      <c r="Q18" s="531"/>
      <c r="R18" s="532"/>
      <c r="S18" s="532"/>
      <c r="T18" s="532"/>
      <c r="U18" s="532"/>
      <c r="V18" s="533"/>
      <c r="W18" s="425"/>
      <c r="X18" s="426"/>
      <c r="Y18" s="426"/>
      <c r="Z18" s="426"/>
      <c r="AA18" s="426"/>
      <c r="AB18" s="417"/>
      <c r="AC18" s="534">
        <v>57.1</v>
      </c>
      <c r="AD18" s="535"/>
      <c r="AE18" s="535"/>
      <c r="AF18" s="535"/>
      <c r="AG18" s="536"/>
      <c r="AH18" s="534">
        <v>56.3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22912352</v>
      </c>
      <c r="BO18" s="408"/>
      <c r="BP18" s="408"/>
      <c r="BQ18" s="408"/>
      <c r="BR18" s="408"/>
      <c r="BS18" s="408"/>
      <c r="BT18" s="408"/>
      <c r="BU18" s="409"/>
      <c r="BV18" s="407">
        <v>22145085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32546837</v>
      </c>
      <c r="BO19" s="408"/>
      <c r="BP19" s="408"/>
      <c r="BQ19" s="408"/>
      <c r="BR19" s="408"/>
      <c r="BS19" s="408"/>
      <c r="BT19" s="408"/>
      <c r="BU19" s="409"/>
      <c r="BV19" s="407">
        <v>33549990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35738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49294939</v>
      </c>
      <c r="BO22" s="371"/>
      <c r="BP22" s="371"/>
      <c r="BQ22" s="371"/>
      <c r="BR22" s="371"/>
      <c r="BS22" s="371"/>
      <c r="BT22" s="371"/>
      <c r="BU22" s="372"/>
      <c r="BV22" s="370">
        <v>50333951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35047767</v>
      </c>
      <c r="BO23" s="408"/>
      <c r="BP23" s="408"/>
      <c r="BQ23" s="408"/>
      <c r="BR23" s="408"/>
      <c r="BS23" s="408"/>
      <c r="BT23" s="408"/>
      <c r="BU23" s="409"/>
      <c r="BV23" s="407">
        <v>36800898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9500</v>
      </c>
      <c r="R24" s="459"/>
      <c r="S24" s="459"/>
      <c r="T24" s="459"/>
      <c r="U24" s="459"/>
      <c r="V24" s="501"/>
      <c r="W24" s="553"/>
      <c r="X24" s="554"/>
      <c r="Y24" s="555"/>
      <c r="Z24" s="457" t="s">
        <v>162</v>
      </c>
      <c r="AA24" s="437"/>
      <c r="AB24" s="437"/>
      <c r="AC24" s="437"/>
      <c r="AD24" s="437"/>
      <c r="AE24" s="437"/>
      <c r="AF24" s="437"/>
      <c r="AG24" s="438"/>
      <c r="AH24" s="458">
        <v>758</v>
      </c>
      <c r="AI24" s="459"/>
      <c r="AJ24" s="459"/>
      <c r="AK24" s="459"/>
      <c r="AL24" s="501"/>
      <c r="AM24" s="458">
        <v>2418778</v>
      </c>
      <c r="AN24" s="459"/>
      <c r="AO24" s="459"/>
      <c r="AP24" s="459"/>
      <c r="AQ24" s="459"/>
      <c r="AR24" s="501"/>
      <c r="AS24" s="458">
        <v>3191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35342090</v>
      </c>
      <c r="BO24" s="408"/>
      <c r="BP24" s="408"/>
      <c r="BQ24" s="408"/>
      <c r="BR24" s="408"/>
      <c r="BS24" s="408"/>
      <c r="BT24" s="408"/>
      <c r="BU24" s="409"/>
      <c r="BV24" s="407">
        <v>35101555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v>129</v>
      </c>
      <c r="AI25" s="459"/>
      <c r="AJ25" s="459"/>
      <c r="AK25" s="459"/>
      <c r="AL25" s="501"/>
      <c r="AM25" s="458">
        <v>388290</v>
      </c>
      <c r="AN25" s="459"/>
      <c r="AO25" s="459"/>
      <c r="AP25" s="459"/>
      <c r="AQ25" s="459"/>
      <c r="AR25" s="501"/>
      <c r="AS25" s="458">
        <v>3010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4005983</v>
      </c>
      <c r="BO25" s="371"/>
      <c r="BP25" s="371"/>
      <c r="BQ25" s="371"/>
      <c r="BR25" s="371"/>
      <c r="BS25" s="371"/>
      <c r="BT25" s="371"/>
      <c r="BU25" s="372"/>
      <c r="BV25" s="370">
        <v>2894334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6170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9030</v>
      </c>
      <c r="AN26" s="459"/>
      <c r="AO26" s="459"/>
      <c r="AP26" s="459"/>
      <c r="AQ26" s="459"/>
      <c r="AR26" s="501"/>
      <c r="AS26" s="458">
        <v>3010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4810</v>
      </c>
      <c r="R27" s="459"/>
      <c r="S27" s="459"/>
      <c r="T27" s="459"/>
      <c r="U27" s="459"/>
      <c r="V27" s="501"/>
      <c r="W27" s="553"/>
      <c r="X27" s="554"/>
      <c r="Y27" s="555"/>
      <c r="Z27" s="457" t="s">
        <v>171</v>
      </c>
      <c r="AA27" s="437"/>
      <c r="AB27" s="437"/>
      <c r="AC27" s="437"/>
      <c r="AD27" s="437"/>
      <c r="AE27" s="437"/>
      <c r="AF27" s="437"/>
      <c r="AG27" s="438"/>
      <c r="AH27" s="458">
        <v>23</v>
      </c>
      <c r="AI27" s="459"/>
      <c r="AJ27" s="459"/>
      <c r="AK27" s="459"/>
      <c r="AL27" s="501"/>
      <c r="AM27" s="458">
        <v>80592</v>
      </c>
      <c r="AN27" s="459"/>
      <c r="AO27" s="459"/>
      <c r="AP27" s="459"/>
      <c r="AQ27" s="459"/>
      <c r="AR27" s="501"/>
      <c r="AS27" s="458">
        <v>3504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200000</v>
      </c>
      <c r="BO27" s="527"/>
      <c r="BP27" s="527"/>
      <c r="BQ27" s="527"/>
      <c r="BR27" s="527"/>
      <c r="BS27" s="527"/>
      <c r="BT27" s="527"/>
      <c r="BU27" s="528"/>
      <c r="BV27" s="526">
        <v>200000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4240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6530191</v>
      </c>
      <c r="BO28" s="371"/>
      <c r="BP28" s="371"/>
      <c r="BQ28" s="371"/>
      <c r="BR28" s="371"/>
      <c r="BS28" s="371"/>
      <c r="BT28" s="371"/>
      <c r="BU28" s="372"/>
      <c r="BV28" s="370">
        <v>6324569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3910</v>
      </c>
      <c r="R29" s="459"/>
      <c r="S29" s="459"/>
      <c r="T29" s="459"/>
      <c r="U29" s="459"/>
      <c r="V29" s="501"/>
      <c r="W29" s="556"/>
      <c r="X29" s="557"/>
      <c r="Y29" s="558"/>
      <c r="Z29" s="457" t="s">
        <v>177</v>
      </c>
      <c r="AA29" s="437"/>
      <c r="AB29" s="437"/>
      <c r="AC29" s="437"/>
      <c r="AD29" s="437"/>
      <c r="AE29" s="437"/>
      <c r="AF29" s="437"/>
      <c r="AG29" s="438"/>
      <c r="AH29" s="458">
        <v>781</v>
      </c>
      <c r="AI29" s="459"/>
      <c r="AJ29" s="459"/>
      <c r="AK29" s="459"/>
      <c r="AL29" s="501"/>
      <c r="AM29" s="458">
        <v>2499370</v>
      </c>
      <c r="AN29" s="459"/>
      <c r="AO29" s="459"/>
      <c r="AP29" s="459"/>
      <c r="AQ29" s="459"/>
      <c r="AR29" s="501"/>
      <c r="AS29" s="458">
        <v>3200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559851</v>
      </c>
      <c r="BO29" s="408"/>
      <c r="BP29" s="408"/>
      <c r="BQ29" s="408"/>
      <c r="BR29" s="408"/>
      <c r="BS29" s="408"/>
      <c r="BT29" s="408"/>
      <c r="BU29" s="409"/>
      <c r="BV29" s="407">
        <v>460302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8075327</v>
      </c>
      <c r="BO30" s="527"/>
      <c r="BP30" s="527"/>
      <c r="BQ30" s="527"/>
      <c r="BR30" s="527"/>
      <c r="BS30" s="527"/>
      <c r="BT30" s="527"/>
      <c r="BU30" s="528"/>
      <c r="BV30" s="526">
        <v>8193160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IF('各会計、関係団体の財政状況及び健全化判断比率'!B37="","",'各会計、関係団体の財政状況及び健全化判断比率'!B37)</f>
        <v>港湾上屋事業特別会計</v>
      </c>
      <c r="BH34" s="598"/>
      <c r="BI34" s="598"/>
      <c r="BJ34" s="598"/>
      <c r="BK34" s="598"/>
      <c r="BL34" s="598"/>
      <c r="BM34" s="598"/>
      <c r="BN34" s="598"/>
      <c r="BO34" s="598"/>
      <c r="BP34" s="598"/>
      <c r="BQ34" s="598"/>
      <c r="BR34" s="598"/>
      <c r="BS34" s="598"/>
      <c r="BT34" s="598"/>
      <c r="BU34" s="598"/>
      <c r="BV34" s="169"/>
      <c r="BW34" s="597">
        <f>IF(BY34="","",MAX(C34:D43,U34:V43,AM34:AN43,BE34:BF43)+1)</f>
        <v>17</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69"/>
      <c r="CO34" s="597">
        <f>IF(CQ34="","",MAX(C34:D43,U34:V43,AM34:AN43,BE34:BF43,BW34:BX43)+1)</f>
        <v>26</v>
      </c>
      <c r="CP34" s="597"/>
      <c r="CQ34" s="598" t="str">
        <f>IF('各会計、関係団体の財政状況及び健全化判断比率'!BS7="","",'各会計、関係団体の財政状況及び健全化判断比率'!BS7)</f>
        <v>株式会社やまびこ</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福祉バス事業特別会計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国民健康保険診療所事業特別会計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IF('各会計、関係団体の財政状況及び健全化判断比率'!B35="","",'各会計、関係団体の財政状況及び健全化判断比率'!B35)</f>
        <v>工業用水道事業会計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IF('各会計、関係団体の財政状況及び健全化判断比率'!B38="","",'各会計、関係団体の財政状況及び健全化判断比率'!B38)</f>
        <v>西部臨海土地造成事業特別会計</v>
      </c>
      <c r="BH35" s="598"/>
      <c r="BI35" s="598"/>
      <c r="BJ35" s="598"/>
      <c r="BK35" s="598"/>
      <c r="BL35" s="598"/>
      <c r="BM35" s="598"/>
      <c r="BN35" s="598"/>
      <c r="BO35" s="598"/>
      <c r="BP35" s="598"/>
      <c r="BQ35" s="598"/>
      <c r="BR35" s="598"/>
      <c r="BS35" s="598"/>
      <c r="BT35" s="598"/>
      <c r="BU35" s="598"/>
      <c r="BV35" s="169"/>
      <c r="BW35" s="597">
        <f t="shared" ref="BW35:BW43" si="2">IF(BY35="","",BW34+1)</f>
        <v>18</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69"/>
      <c r="CO35" s="597">
        <f t="shared" ref="CO35:CO43" si="3">IF(CQ35="","",CO34+1)</f>
        <v>27</v>
      </c>
      <c r="CP35" s="597"/>
      <c r="CQ35" s="598" t="str">
        <f>IF('各会計、関係団体の財政状況及び健全化判断比率'!BS8="","",'各会計、関係団体の財政状況及び健全化判断比率'!BS8)</f>
        <v>公益財団法人四国中央市スポーツ協会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公共用地先行取得事業特別会計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IF('各会計、関係団体の財政状況及び健全化判断比率'!B36="","",'各会計、関係団体の財政状況及び健全化判断比率'!B36)</f>
        <v>公共下水道事業会計</v>
      </c>
      <c r="AP36" s="598"/>
      <c r="AQ36" s="598"/>
      <c r="AR36" s="598"/>
      <c r="AS36" s="598"/>
      <c r="AT36" s="598"/>
      <c r="AU36" s="598"/>
      <c r="AV36" s="598"/>
      <c r="AW36" s="598"/>
      <c r="AX36" s="598"/>
      <c r="AY36" s="598"/>
      <c r="AZ36" s="598"/>
      <c r="BA36" s="598"/>
      <c r="BB36" s="598"/>
      <c r="BC36" s="598"/>
      <c r="BD36" s="169"/>
      <c r="BE36" s="597">
        <f t="shared" si="1"/>
        <v>15</v>
      </c>
      <c r="BF36" s="597"/>
      <c r="BG36" s="598" t="str">
        <f>IF('各会計、関係団体の財政状況及び健全化判断比率'!B39="","",'各会計、関係団体の財政状況及び健全化判断比率'!B39)</f>
        <v>寒川東部臨海土地造成事業特別会計</v>
      </c>
      <c r="BH36" s="598"/>
      <c r="BI36" s="598"/>
      <c r="BJ36" s="598"/>
      <c r="BK36" s="598"/>
      <c r="BL36" s="598"/>
      <c r="BM36" s="598"/>
      <c r="BN36" s="598"/>
      <c r="BO36" s="598"/>
      <c r="BP36" s="598"/>
      <c r="BQ36" s="598"/>
      <c r="BR36" s="598"/>
      <c r="BS36" s="598"/>
      <c r="BT36" s="598"/>
      <c r="BU36" s="598"/>
      <c r="BV36" s="169"/>
      <c r="BW36" s="597">
        <f t="shared" si="2"/>
        <v>19</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69"/>
      <c r="CO36" s="597">
        <f t="shared" si="3"/>
        <v>28</v>
      </c>
      <c r="CP36" s="597"/>
      <c r="CQ36" s="598" t="str">
        <f>IF('各会計、関係団体の財政状況及び健全化判断比率'!BS9="","",'各会計、関係団体の財政状況及び健全化判断比率'!BS9)</f>
        <v>株式会社四国中央テレビ</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f t="shared" si="1"/>
        <v>16</v>
      </c>
      <c r="BF37" s="597"/>
      <c r="BG37" s="598" t="str">
        <f>IF('各会計、関係団体の財政状況及び健全化判断比率'!B40="","",'各会計、関係団体の財政状況及び健全化判断比率'!B40)</f>
        <v>城山下臨海土地造成事業特別会計</v>
      </c>
      <c r="BH37" s="598"/>
      <c r="BI37" s="598"/>
      <c r="BJ37" s="598"/>
      <c r="BK37" s="598"/>
      <c r="BL37" s="598"/>
      <c r="BM37" s="598"/>
      <c r="BN37" s="598"/>
      <c r="BO37" s="598"/>
      <c r="BP37" s="598"/>
      <c r="BQ37" s="598"/>
      <c r="BR37" s="598"/>
      <c r="BS37" s="598"/>
      <c r="BT37" s="598"/>
      <c r="BU37" s="598"/>
      <c r="BV37" s="169"/>
      <c r="BW37" s="597">
        <f t="shared" si="2"/>
        <v>20</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69"/>
      <c r="CO37" s="597">
        <f t="shared" si="3"/>
        <v>29</v>
      </c>
      <c r="CP37" s="597"/>
      <c r="CQ37" s="598" t="str">
        <f>IF('各会計、関係団体の財政状況及び健全化判断比率'!BS10="","",'各会計、関係団体の財政状況及び健全化判断比率'!BS10)</f>
        <v>株式会社四国中央市総合サービスセンター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介護予防支援事業特別会計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21</v>
      </c>
      <c r="BX38" s="597"/>
      <c r="BY38" s="598" t="str">
        <f>IF('各会計、関係団体の財政状況及び健全化判断比率'!B72="","",'各会計、関係団体の財政状況及び健全化判断比率'!B72)</f>
        <v>愛媛県市町総合事務組合（議員公務災害事業分）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9</v>
      </c>
      <c r="V39" s="597"/>
      <c r="W39" s="598" t="str">
        <f>IF('各会計、関係団体の財政状況及び健全化判断比率'!B33="","",'各会計、関係団体の財政状況及び健全化判断比率'!B33)</f>
        <v>後期高齢者医療保険事業特別会計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22</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23</v>
      </c>
      <c r="BX40" s="597"/>
      <c r="BY40" s="598" t="str">
        <f>IF('各会計、関係団体の財政状況及び健全化判断比率'!B74="","",'各会計、関係団体の財政状況及び健全化判断比率'!B74)</f>
        <v>愛媛地方税滞納整理機構</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24</v>
      </c>
      <c r="BX41" s="597"/>
      <c r="BY41" s="598" t="str">
        <f>IF('各会計、関係団体の財政状況及び健全化判断比率'!B75="","",'各会計、関係団体の財政状況及び健全化判断比率'!B75)</f>
        <v>愛媛県後期高齢者医療広域連合（一般会計）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25</v>
      </c>
      <c r="BX42" s="597"/>
      <c r="BY42" s="598" t="str">
        <f>IF('各会計、関係団体の財政状況及び健全化判断比率'!B76="","",'各会計、関係団体の財政状況及び健全化判断比率'!B76)</f>
        <v>愛媛県後期高齢者医療広域連合（後期高齢者医療特別会計）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7EdlRM7V1FyW1I26KL7So/QH6gCHUc2SesobWVxSdqA5o5DklyJHJgqg0EaW3ySOlodHVOAC1mvCLmgMzyOJA==" saltValue="VAqlAKn+AcIob+NbN0vv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541</v>
      </c>
      <c r="D34" s="1151"/>
      <c r="E34" s="1152"/>
      <c r="F34" s="32">
        <v>16.149999999999999</v>
      </c>
      <c r="G34" s="33">
        <v>19.05</v>
      </c>
      <c r="H34" s="33">
        <v>23.66</v>
      </c>
      <c r="I34" s="33">
        <v>25.42</v>
      </c>
      <c r="J34" s="34">
        <v>26.82</v>
      </c>
      <c r="K34" s="22"/>
      <c r="L34" s="22"/>
      <c r="M34" s="22"/>
      <c r="N34" s="22"/>
      <c r="O34" s="22"/>
      <c r="P34" s="22"/>
    </row>
    <row r="35" spans="1:16" ht="39" customHeight="1" x14ac:dyDescent="0.15">
      <c r="A35" s="22"/>
      <c r="B35" s="35"/>
      <c r="C35" s="1145" t="s">
        <v>542</v>
      </c>
      <c r="D35" s="1146"/>
      <c r="E35" s="1147"/>
      <c r="F35" s="36">
        <v>10.33</v>
      </c>
      <c r="G35" s="37">
        <v>11.06</v>
      </c>
      <c r="H35" s="37">
        <v>12.53</v>
      </c>
      <c r="I35" s="37">
        <v>12.02</v>
      </c>
      <c r="J35" s="38">
        <v>10.9</v>
      </c>
      <c r="K35" s="22"/>
      <c r="L35" s="22"/>
      <c r="M35" s="22"/>
      <c r="N35" s="22"/>
      <c r="O35" s="22"/>
      <c r="P35" s="22"/>
    </row>
    <row r="36" spans="1:16" ht="39" customHeight="1" x14ac:dyDescent="0.15">
      <c r="A36" s="22"/>
      <c r="B36" s="35"/>
      <c r="C36" s="1145" t="s">
        <v>543</v>
      </c>
      <c r="D36" s="1146"/>
      <c r="E36" s="1147"/>
      <c r="F36" s="36">
        <v>13.16</v>
      </c>
      <c r="G36" s="37">
        <v>16.12</v>
      </c>
      <c r="H36" s="37">
        <v>13.47</v>
      </c>
      <c r="I36" s="37">
        <v>13.55</v>
      </c>
      <c r="J36" s="38">
        <v>10.81</v>
      </c>
      <c r="K36" s="22"/>
      <c r="L36" s="22"/>
      <c r="M36" s="22"/>
      <c r="N36" s="22"/>
      <c r="O36" s="22"/>
      <c r="P36" s="22"/>
    </row>
    <row r="37" spans="1:16" ht="39" customHeight="1" x14ac:dyDescent="0.15">
      <c r="A37" s="22"/>
      <c r="B37" s="35"/>
      <c r="C37" s="1145" t="s">
        <v>544</v>
      </c>
      <c r="D37" s="1146"/>
      <c r="E37" s="1147"/>
      <c r="F37" s="36">
        <v>0.61</v>
      </c>
      <c r="G37" s="37">
        <v>0.65</v>
      </c>
      <c r="H37" s="37">
        <v>0.66</v>
      </c>
      <c r="I37" s="37">
        <v>0.93</v>
      </c>
      <c r="J37" s="38">
        <v>1.46</v>
      </c>
      <c r="K37" s="22"/>
      <c r="L37" s="22"/>
      <c r="M37" s="22"/>
      <c r="N37" s="22"/>
      <c r="O37" s="22"/>
      <c r="P37" s="22"/>
    </row>
    <row r="38" spans="1:16" ht="39" customHeight="1" x14ac:dyDescent="0.15">
      <c r="A38" s="22"/>
      <c r="B38" s="35"/>
      <c r="C38" s="1145" t="s">
        <v>545</v>
      </c>
      <c r="D38" s="1146"/>
      <c r="E38" s="1147"/>
      <c r="F38" s="36">
        <v>0.63</v>
      </c>
      <c r="G38" s="37">
        <v>0.8</v>
      </c>
      <c r="H38" s="37">
        <v>0.96</v>
      </c>
      <c r="I38" s="37">
        <v>0.95</v>
      </c>
      <c r="J38" s="38">
        <v>1.35</v>
      </c>
      <c r="K38" s="22"/>
      <c r="L38" s="22"/>
      <c r="M38" s="22"/>
      <c r="N38" s="22"/>
      <c r="O38" s="22"/>
      <c r="P38" s="22"/>
    </row>
    <row r="39" spans="1:16" ht="39" customHeight="1" x14ac:dyDescent="0.15">
      <c r="A39" s="22"/>
      <c r="B39" s="35"/>
      <c r="C39" s="1145" t="s">
        <v>546</v>
      </c>
      <c r="D39" s="1146"/>
      <c r="E39" s="1147"/>
      <c r="F39" s="36">
        <v>0.77</v>
      </c>
      <c r="G39" s="37">
        <v>0.28999999999999998</v>
      </c>
      <c r="H39" s="37">
        <v>0.18</v>
      </c>
      <c r="I39" s="37">
        <v>0.2</v>
      </c>
      <c r="J39" s="38">
        <v>0.78</v>
      </c>
      <c r="K39" s="22"/>
      <c r="L39" s="22"/>
      <c r="M39" s="22"/>
      <c r="N39" s="22"/>
      <c r="O39" s="22"/>
      <c r="P39" s="22"/>
    </row>
    <row r="40" spans="1:16" ht="39" customHeight="1" x14ac:dyDescent="0.15">
      <c r="A40" s="22"/>
      <c r="B40" s="35"/>
      <c r="C40" s="1145" t="s">
        <v>547</v>
      </c>
      <c r="D40" s="1146"/>
      <c r="E40" s="1147"/>
      <c r="F40" s="36">
        <v>0.99</v>
      </c>
      <c r="G40" s="37">
        <v>1</v>
      </c>
      <c r="H40" s="37">
        <v>1.19</v>
      </c>
      <c r="I40" s="37">
        <v>0.8</v>
      </c>
      <c r="J40" s="38">
        <v>0.42</v>
      </c>
      <c r="K40" s="22"/>
      <c r="L40" s="22"/>
      <c r="M40" s="22"/>
      <c r="N40" s="22"/>
      <c r="O40" s="22"/>
      <c r="P40" s="22"/>
    </row>
    <row r="41" spans="1:16" ht="39" customHeight="1" x14ac:dyDescent="0.15">
      <c r="A41" s="22"/>
      <c r="B41" s="35"/>
      <c r="C41" s="1145" t="s">
        <v>548</v>
      </c>
      <c r="D41" s="1146"/>
      <c r="E41" s="1147"/>
      <c r="F41" s="36">
        <v>0.21</v>
      </c>
      <c r="G41" s="37">
        <v>0.19</v>
      </c>
      <c r="H41" s="37">
        <v>0.23</v>
      </c>
      <c r="I41" s="37">
        <v>0.23</v>
      </c>
      <c r="J41" s="38">
        <v>0.28000000000000003</v>
      </c>
      <c r="K41" s="22"/>
      <c r="L41" s="22"/>
      <c r="M41" s="22"/>
      <c r="N41" s="22"/>
      <c r="O41" s="22"/>
      <c r="P41" s="22"/>
    </row>
    <row r="42" spans="1:16" ht="39" customHeight="1" x14ac:dyDescent="0.15">
      <c r="A42" s="22"/>
      <c r="B42" s="39"/>
      <c r="C42" s="1145" t="s">
        <v>549</v>
      </c>
      <c r="D42" s="1146"/>
      <c r="E42" s="1147"/>
      <c r="F42" s="36" t="s">
        <v>550</v>
      </c>
      <c r="G42" s="37" t="s">
        <v>496</v>
      </c>
      <c r="H42" s="37" t="s">
        <v>496</v>
      </c>
      <c r="I42" s="37" t="s">
        <v>496</v>
      </c>
      <c r="J42" s="38" t="s">
        <v>496</v>
      </c>
      <c r="K42" s="22"/>
      <c r="L42" s="22"/>
      <c r="M42" s="22"/>
      <c r="N42" s="22"/>
      <c r="O42" s="22"/>
      <c r="P42" s="22"/>
    </row>
    <row r="43" spans="1:16" ht="39" customHeight="1" thickBot="1" x14ac:dyDescent="0.2">
      <c r="A43" s="22"/>
      <c r="B43" s="40"/>
      <c r="C43" s="1148" t="s">
        <v>551</v>
      </c>
      <c r="D43" s="1149"/>
      <c r="E43" s="1150"/>
      <c r="F43" s="41">
        <v>0.04</v>
      </c>
      <c r="G43" s="42">
        <v>0.03</v>
      </c>
      <c r="H43" s="42">
        <v>0.03</v>
      </c>
      <c r="I43" s="42">
        <v>0.04</v>
      </c>
      <c r="J43" s="43">
        <v>0.05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8TmE8lPN+6sI6vj7yATX60WnfV0GJOL2kP9rIBU29e2g9E6ll8R5YgVdW8HLFg2ubGXed1FKda+0DylgOWKdA==" saltValue="PrxyVpYJqecnB7MA/Uxp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5076</v>
      </c>
      <c r="L45" s="60">
        <v>5035</v>
      </c>
      <c r="M45" s="60">
        <v>5060</v>
      </c>
      <c r="N45" s="60">
        <v>4927</v>
      </c>
      <c r="O45" s="61">
        <v>4652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496</v>
      </c>
      <c r="L46" s="64" t="s">
        <v>496</v>
      </c>
      <c r="M46" s="64" t="s">
        <v>496</v>
      </c>
      <c r="N46" s="64" t="s">
        <v>496</v>
      </c>
      <c r="O46" s="65" t="s">
        <v>496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496</v>
      </c>
      <c r="L47" s="64" t="s">
        <v>496</v>
      </c>
      <c r="M47" s="64" t="s">
        <v>496</v>
      </c>
      <c r="N47" s="64" t="s">
        <v>496</v>
      </c>
      <c r="O47" s="65" t="s">
        <v>496</v>
      </c>
      <c r="P47" s="48"/>
      <c r="Q47" s="48"/>
      <c r="R47" s="48"/>
      <c r="S47" s="48"/>
      <c r="T47" s="48"/>
      <c r="U47" s="48"/>
    </row>
    <row r="48" spans="1:21" ht="30.75" customHeight="1" x14ac:dyDescent="0.15">
      <c r="A48" s="48"/>
      <c r="B48" s="1155"/>
      <c r="C48" s="1156"/>
      <c r="D48" s="62"/>
      <c r="E48" s="1161" t="s">
        <v>13</v>
      </c>
      <c r="F48" s="1161"/>
      <c r="G48" s="1161"/>
      <c r="H48" s="1161"/>
      <c r="I48" s="1161"/>
      <c r="J48" s="1162"/>
      <c r="K48" s="63">
        <v>896</v>
      </c>
      <c r="L48" s="64">
        <v>921</v>
      </c>
      <c r="M48" s="64">
        <v>733</v>
      </c>
      <c r="N48" s="64">
        <v>749</v>
      </c>
      <c r="O48" s="65">
        <v>722</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496</v>
      </c>
      <c r="L49" s="64" t="s">
        <v>496</v>
      </c>
      <c r="M49" s="64" t="s">
        <v>496</v>
      </c>
      <c r="N49" s="64" t="s">
        <v>496</v>
      </c>
      <c r="O49" s="65" t="s">
        <v>496</v>
      </c>
      <c r="P49" s="48"/>
      <c r="Q49" s="48"/>
      <c r="R49" s="48"/>
      <c r="S49" s="48"/>
      <c r="T49" s="48"/>
      <c r="U49" s="48"/>
    </row>
    <row r="50" spans="1:21" ht="30.75" customHeight="1" x14ac:dyDescent="0.15">
      <c r="A50" s="48"/>
      <c r="B50" s="1155"/>
      <c r="C50" s="1156"/>
      <c r="D50" s="62"/>
      <c r="E50" s="1161" t="s">
        <v>15</v>
      </c>
      <c r="F50" s="1161"/>
      <c r="G50" s="1161"/>
      <c r="H50" s="1161"/>
      <c r="I50" s="1161"/>
      <c r="J50" s="1162"/>
      <c r="K50" s="63">
        <v>64</v>
      </c>
      <c r="L50" s="64">
        <v>27</v>
      </c>
      <c r="M50" s="64">
        <v>24</v>
      </c>
      <c r="N50" s="64" t="s">
        <v>496</v>
      </c>
      <c r="O50" s="65" t="s">
        <v>496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496</v>
      </c>
      <c r="L51" s="64" t="s">
        <v>496</v>
      </c>
      <c r="M51" s="64" t="s">
        <v>496</v>
      </c>
      <c r="N51" s="64" t="s">
        <v>496</v>
      </c>
      <c r="O51" s="65" t="s">
        <v>496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4247</v>
      </c>
      <c r="L52" s="64">
        <v>4465</v>
      </c>
      <c r="M52" s="64">
        <v>4038</v>
      </c>
      <c r="N52" s="64">
        <v>3863</v>
      </c>
      <c r="O52" s="65">
        <v>3784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1789</v>
      </c>
      <c r="L53" s="69">
        <v>1518</v>
      </c>
      <c r="M53" s="69">
        <v>1779</v>
      </c>
      <c r="N53" s="69">
        <v>1813</v>
      </c>
      <c r="O53" s="70">
        <v>1590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496</v>
      </c>
      <c r="L58" s="84" t="s">
        <v>496</v>
      </c>
      <c r="M58" s="84" t="s">
        <v>496</v>
      </c>
      <c r="N58" s="84" t="s">
        <v>496</v>
      </c>
      <c r="O58" s="85" t="s">
        <v>496</v>
      </c>
    </row>
    <row r="59" spans="1:21" ht="31.5" customHeight="1" x14ac:dyDescent="0.15">
      <c r="B59" s="1171"/>
      <c r="C59" s="1172"/>
      <c r="D59" s="1178" t="s">
        <v>26</v>
      </c>
      <c r="E59" s="1179"/>
      <c r="F59" s="1179"/>
      <c r="G59" s="1179"/>
      <c r="H59" s="1179"/>
      <c r="I59" s="1179"/>
      <c r="J59" s="1180"/>
      <c r="K59" s="86" t="s">
        <v>496</v>
      </c>
      <c r="L59" s="87" t="s">
        <v>496</v>
      </c>
      <c r="M59" s="87" t="s">
        <v>496</v>
      </c>
      <c r="N59" s="87" t="s">
        <v>496</v>
      </c>
      <c r="O59" s="88" t="s">
        <v>496</v>
      </c>
    </row>
    <row r="60" spans="1:21" ht="31.5" customHeight="1" thickBot="1" x14ac:dyDescent="0.2">
      <c r="B60" s="1173"/>
      <c r="C60" s="1174"/>
      <c r="D60" s="1181" t="s">
        <v>27</v>
      </c>
      <c r="E60" s="1182"/>
      <c r="F60" s="1182"/>
      <c r="G60" s="1182"/>
      <c r="H60" s="1182"/>
      <c r="I60" s="1182"/>
      <c r="J60" s="1183"/>
      <c r="K60" s="89" t="s">
        <v>496</v>
      </c>
      <c r="L60" s="90" t="s">
        <v>496</v>
      </c>
      <c r="M60" s="90" t="s">
        <v>496</v>
      </c>
      <c r="N60" s="90" t="s">
        <v>496</v>
      </c>
      <c r="O60" s="91" t="s">
        <v>496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iOAtVapVF2t1CIjvqATONpB/l8hp8dBNzzJQV/Cc1NjqRt9CeWcE9/305Y+QyJ+6nQ4/Q2S4jQVLW/aVacGPA==" saltValue="/Pe9i537h7NeoJokEPev8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84" t="s">
        <v>30</v>
      </c>
      <c r="C41" s="1185"/>
      <c r="D41" s="105"/>
      <c r="E41" s="1190" t="s">
        <v>31</v>
      </c>
      <c r="F41" s="1190"/>
      <c r="G41" s="1190"/>
      <c r="H41" s="1191"/>
      <c r="I41" s="343">
        <v>60797</v>
      </c>
      <c r="J41" s="344">
        <v>58557</v>
      </c>
      <c r="K41" s="344">
        <v>55406</v>
      </c>
      <c r="L41" s="344">
        <v>50334</v>
      </c>
      <c r="M41" s="345">
        <v>49295</v>
      </c>
    </row>
    <row r="42" spans="2:13" ht="27.75" customHeight="1" x14ac:dyDescent="0.15">
      <c r="B42" s="1186"/>
      <c r="C42" s="1187"/>
      <c r="D42" s="106"/>
      <c r="E42" s="1192" t="s">
        <v>32</v>
      </c>
      <c r="F42" s="1192"/>
      <c r="G42" s="1192"/>
      <c r="H42" s="1193"/>
      <c r="I42" s="346">
        <v>76</v>
      </c>
      <c r="J42" s="347">
        <v>24</v>
      </c>
      <c r="K42" s="347" t="s">
        <v>496</v>
      </c>
      <c r="L42" s="347" t="s">
        <v>496</v>
      </c>
      <c r="M42" s="348" t="s">
        <v>496</v>
      </c>
    </row>
    <row r="43" spans="2:13" ht="27.75" customHeight="1" x14ac:dyDescent="0.15">
      <c r="B43" s="1186"/>
      <c r="C43" s="1187"/>
      <c r="D43" s="106"/>
      <c r="E43" s="1192" t="s">
        <v>33</v>
      </c>
      <c r="F43" s="1192"/>
      <c r="G43" s="1192"/>
      <c r="H43" s="1193"/>
      <c r="I43" s="346">
        <v>11983</v>
      </c>
      <c r="J43" s="347">
        <v>11644</v>
      </c>
      <c r="K43" s="347">
        <v>11013</v>
      </c>
      <c r="L43" s="347">
        <v>11349</v>
      </c>
      <c r="M43" s="348">
        <v>9256</v>
      </c>
    </row>
    <row r="44" spans="2:13" ht="27.75" customHeight="1" x14ac:dyDescent="0.15">
      <c r="B44" s="1186"/>
      <c r="C44" s="1187"/>
      <c r="D44" s="106"/>
      <c r="E44" s="1192" t="s">
        <v>34</v>
      </c>
      <c r="F44" s="1192"/>
      <c r="G44" s="1192"/>
      <c r="H44" s="1193"/>
      <c r="I44" s="346" t="s">
        <v>496</v>
      </c>
      <c r="J44" s="347" t="s">
        <v>496</v>
      </c>
      <c r="K44" s="347" t="s">
        <v>496</v>
      </c>
      <c r="L44" s="347" t="s">
        <v>496</v>
      </c>
      <c r="M44" s="348" t="s">
        <v>496</v>
      </c>
    </row>
    <row r="45" spans="2:13" ht="27.75" customHeight="1" x14ac:dyDescent="0.15">
      <c r="B45" s="1186"/>
      <c r="C45" s="1187"/>
      <c r="D45" s="106"/>
      <c r="E45" s="1192" t="s">
        <v>35</v>
      </c>
      <c r="F45" s="1192"/>
      <c r="G45" s="1192"/>
      <c r="H45" s="1193"/>
      <c r="I45" s="346">
        <v>5746</v>
      </c>
      <c r="J45" s="347">
        <v>5213</v>
      </c>
      <c r="K45" s="347">
        <v>5306</v>
      </c>
      <c r="L45" s="347">
        <v>5245</v>
      </c>
      <c r="M45" s="348">
        <v>5095</v>
      </c>
    </row>
    <row r="46" spans="2:13" ht="27.75" customHeight="1" x14ac:dyDescent="0.15">
      <c r="B46" s="1186"/>
      <c r="C46" s="1187"/>
      <c r="D46" s="107"/>
      <c r="E46" s="1192" t="s">
        <v>36</v>
      </c>
      <c r="F46" s="1192"/>
      <c r="G46" s="1192"/>
      <c r="H46" s="1193"/>
      <c r="I46" s="346" t="s">
        <v>496</v>
      </c>
      <c r="J46" s="347" t="s">
        <v>496</v>
      </c>
      <c r="K46" s="347" t="s">
        <v>496</v>
      </c>
      <c r="L46" s="347" t="s">
        <v>496</v>
      </c>
      <c r="M46" s="348" t="s">
        <v>496</v>
      </c>
    </row>
    <row r="47" spans="2:13" ht="27.75" customHeight="1" x14ac:dyDescent="0.15">
      <c r="B47" s="1186"/>
      <c r="C47" s="1187"/>
      <c r="D47" s="108"/>
      <c r="E47" s="1194" t="s">
        <v>37</v>
      </c>
      <c r="F47" s="1195"/>
      <c r="G47" s="1195"/>
      <c r="H47" s="1196"/>
      <c r="I47" s="346" t="s">
        <v>496</v>
      </c>
      <c r="J47" s="347" t="s">
        <v>496</v>
      </c>
      <c r="K47" s="347" t="s">
        <v>496</v>
      </c>
      <c r="L47" s="347" t="s">
        <v>496</v>
      </c>
      <c r="M47" s="348" t="s">
        <v>496</v>
      </c>
    </row>
    <row r="48" spans="2:13" ht="27.75" customHeight="1" x14ac:dyDescent="0.15">
      <c r="B48" s="1186"/>
      <c r="C48" s="1187"/>
      <c r="D48" s="106"/>
      <c r="E48" s="1192" t="s">
        <v>38</v>
      </c>
      <c r="F48" s="1192"/>
      <c r="G48" s="1192"/>
      <c r="H48" s="1193"/>
      <c r="I48" s="346" t="s">
        <v>496</v>
      </c>
      <c r="J48" s="347" t="s">
        <v>496</v>
      </c>
      <c r="K48" s="347" t="s">
        <v>496</v>
      </c>
      <c r="L48" s="347" t="s">
        <v>496</v>
      </c>
      <c r="M48" s="348" t="s">
        <v>496</v>
      </c>
    </row>
    <row r="49" spans="2:13" ht="27.75" customHeight="1" x14ac:dyDescent="0.15">
      <c r="B49" s="1188"/>
      <c r="C49" s="1189"/>
      <c r="D49" s="106"/>
      <c r="E49" s="1192" t="s">
        <v>39</v>
      </c>
      <c r="F49" s="1192"/>
      <c r="G49" s="1192"/>
      <c r="H49" s="1193"/>
      <c r="I49" s="346" t="s">
        <v>496</v>
      </c>
      <c r="J49" s="347" t="s">
        <v>496</v>
      </c>
      <c r="K49" s="347" t="s">
        <v>496</v>
      </c>
      <c r="L49" s="347" t="s">
        <v>496</v>
      </c>
      <c r="M49" s="348" t="s">
        <v>496</v>
      </c>
    </row>
    <row r="50" spans="2:13" ht="27.75" customHeight="1" x14ac:dyDescent="0.15">
      <c r="B50" s="1197" t="s">
        <v>40</v>
      </c>
      <c r="C50" s="1198"/>
      <c r="D50" s="109"/>
      <c r="E50" s="1192" t="s">
        <v>41</v>
      </c>
      <c r="F50" s="1192"/>
      <c r="G50" s="1192"/>
      <c r="H50" s="1193"/>
      <c r="I50" s="346">
        <v>9016</v>
      </c>
      <c r="J50" s="347">
        <v>11477</v>
      </c>
      <c r="K50" s="347">
        <v>13860</v>
      </c>
      <c r="L50" s="347">
        <v>12718</v>
      </c>
      <c r="M50" s="348">
        <v>13065</v>
      </c>
    </row>
    <row r="51" spans="2:13" ht="27.75" customHeight="1" x14ac:dyDescent="0.15">
      <c r="B51" s="1186"/>
      <c r="C51" s="1187"/>
      <c r="D51" s="106"/>
      <c r="E51" s="1192" t="s">
        <v>42</v>
      </c>
      <c r="F51" s="1192"/>
      <c r="G51" s="1192"/>
      <c r="H51" s="1193"/>
      <c r="I51" s="346">
        <v>260</v>
      </c>
      <c r="J51" s="347">
        <v>228</v>
      </c>
      <c r="K51" s="347">
        <v>196</v>
      </c>
      <c r="L51" s="347">
        <v>156</v>
      </c>
      <c r="M51" s="348">
        <v>121</v>
      </c>
    </row>
    <row r="52" spans="2:13" ht="27.75" customHeight="1" x14ac:dyDescent="0.15">
      <c r="B52" s="1188"/>
      <c r="C52" s="1189"/>
      <c r="D52" s="106"/>
      <c r="E52" s="1192" t="s">
        <v>43</v>
      </c>
      <c r="F52" s="1192"/>
      <c r="G52" s="1192"/>
      <c r="H52" s="1193"/>
      <c r="I52" s="346">
        <v>50001</v>
      </c>
      <c r="J52" s="347">
        <v>46678</v>
      </c>
      <c r="K52" s="347">
        <v>45428</v>
      </c>
      <c r="L52" s="347">
        <v>42634</v>
      </c>
      <c r="M52" s="348">
        <v>41014</v>
      </c>
    </row>
    <row r="53" spans="2:13" ht="27.75" customHeight="1" thickBot="1" x14ac:dyDescent="0.2">
      <c r="B53" s="1199" t="s">
        <v>19</v>
      </c>
      <c r="C53" s="1200"/>
      <c r="D53" s="110"/>
      <c r="E53" s="1201" t="s">
        <v>44</v>
      </c>
      <c r="F53" s="1201"/>
      <c r="G53" s="1201"/>
      <c r="H53" s="1202"/>
      <c r="I53" s="349">
        <v>19325</v>
      </c>
      <c r="J53" s="350">
        <v>17053</v>
      </c>
      <c r="K53" s="350">
        <v>12240</v>
      </c>
      <c r="L53" s="350">
        <v>11421</v>
      </c>
      <c r="M53" s="351">
        <v>9445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hHpxH+edmz0Mf5Xgmlzln1Ebwx89K2x07Nk7A3jIs350xLeWqNmpPobv0hxUsQXzv48LII2XMWU6F6yEX7Alw==" saltValue="U6UYyguLU8RNapQ8Vuji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352">
        <v>6324</v>
      </c>
      <c r="G55" s="352">
        <v>6325</v>
      </c>
      <c r="H55" s="353">
        <v>6530</v>
      </c>
    </row>
    <row r="56" spans="2:8" ht="52.5" customHeight="1" x14ac:dyDescent="0.15">
      <c r="B56" s="122"/>
      <c r="C56" s="1213" t="s">
        <v>47</v>
      </c>
      <c r="D56" s="1213"/>
      <c r="E56" s="1214"/>
      <c r="F56" s="354">
        <v>2028</v>
      </c>
      <c r="G56" s="354">
        <v>460</v>
      </c>
      <c r="H56" s="355">
        <v>560</v>
      </c>
    </row>
    <row r="57" spans="2:8" ht="53.25" customHeight="1" x14ac:dyDescent="0.15">
      <c r="B57" s="122"/>
      <c r="C57" s="1215" t="s">
        <v>48</v>
      </c>
      <c r="D57" s="1215"/>
      <c r="E57" s="1216"/>
      <c r="F57" s="356">
        <v>7711</v>
      </c>
      <c r="G57" s="356">
        <v>8193</v>
      </c>
      <c r="H57" s="357">
        <v>8075</v>
      </c>
    </row>
    <row r="58" spans="2:8" ht="45.75" customHeight="1" x14ac:dyDescent="0.15">
      <c r="B58" s="123"/>
      <c r="C58" s="1203" t="s">
        <v>559</v>
      </c>
      <c r="D58" s="1204"/>
      <c r="E58" s="1205"/>
      <c r="F58" s="358">
        <v>3390</v>
      </c>
      <c r="G58" s="358">
        <v>3392</v>
      </c>
      <c r="H58" s="359">
        <v>3395</v>
      </c>
    </row>
    <row r="59" spans="2:8" ht="45.75" customHeight="1" x14ac:dyDescent="0.15">
      <c r="B59" s="123"/>
      <c r="C59" s="1203" t="s">
        <v>561</v>
      </c>
      <c r="D59" s="1204"/>
      <c r="E59" s="1205"/>
      <c r="F59" s="358">
        <v>900</v>
      </c>
      <c r="G59" s="358">
        <v>1201</v>
      </c>
      <c r="H59" s="359">
        <v>1501</v>
      </c>
    </row>
    <row r="60" spans="2:8" ht="45.75" customHeight="1" x14ac:dyDescent="0.15">
      <c r="B60" s="123"/>
      <c r="C60" s="1203" t="s">
        <v>560</v>
      </c>
      <c r="D60" s="1204"/>
      <c r="E60" s="1205"/>
      <c r="F60" s="358">
        <v>1870</v>
      </c>
      <c r="G60" s="358">
        <v>1590</v>
      </c>
      <c r="H60" s="359">
        <v>1392</v>
      </c>
    </row>
    <row r="61" spans="2:8" ht="45.75" customHeight="1" x14ac:dyDescent="0.15">
      <c r="B61" s="123"/>
      <c r="C61" s="1203" t="s">
        <v>562</v>
      </c>
      <c r="D61" s="1204"/>
      <c r="E61" s="1205"/>
      <c r="F61" s="358">
        <v>695</v>
      </c>
      <c r="G61" s="358">
        <v>716</v>
      </c>
      <c r="H61" s="359">
        <v>714</v>
      </c>
    </row>
    <row r="62" spans="2:8" ht="45.75" customHeight="1" thickBot="1" x14ac:dyDescent="0.2">
      <c r="B62" s="124"/>
      <c r="C62" s="1206" t="s">
        <v>563</v>
      </c>
      <c r="D62" s="1207"/>
      <c r="E62" s="1208"/>
      <c r="F62" s="360">
        <v>219</v>
      </c>
      <c r="G62" s="360">
        <v>648</v>
      </c>
      <c r="H62" s="361">
        <v>448</v>
      </c>
    </row>
    <row r="63" spans="2:8" ht="52.5" customHeight="1" thickBot="1" x14ac:dyDescent="0.2">
      <c r="B63" s="125"/>
      <c r="C63" s="1209" t="s">
        <v>49</v>
      </c>
      <c r="D63" s="1209"/>
      <c r="E63" s="1210"/>
      <c r="F63" s="362">
        <v>16063</v>
      </c>
      <c r="G63" s="362">
        <v>14978</v>
      </c>
      <c r="H63" s="363">
        <v>15165</v>
      </c>
    </row>
    <row r="64" spans="2:8" x14ac:dyDescent="0.15"/>
  </sheetData>
  <sheetProtection algorithmName="SHA-512" hashValue="FnZd5nxL0hpyqYkZx5LXQ1J9MddEkUF6c21ivJSLinswJAqUfG2XRcF1eS+pEqBQY31y13XCdziRgS3dAIZj3A==" saltValue="+MEACBr15mz1ya/UXuS/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52823</v>
      </c>
      <c r="E3" s="144"/>
      <c r="F3" s="145">
        <v>63812</v>
      </c>
      <c r="G3" s="146"/>
      <c r="H3" s="147"/>
    </row>
    <row r="4" spans="1:8" x14ac:dyDescent="0.15">
      <c r="A4" s="148"/>
      <c r="B4" s="149"/>
      <c r="C4" s="150"/>
      <c r="D4" s="151">
        <v>25243</v>
      </c>
      <c r="E4" s="152"/>
      <c r="F4" s="153">
        <v>33848</v>
      </c>
      <c r="G4" s="154"/>
      <c r="H4" s="155"/>
    </row>
    <row r="5" spans="1:8" x14ac:dyDescent="0.15">
      <c r="A5" s="136" t="s">
        <v>528</v>
      </c>
      <c r="B5" s="141"/>
      <c r="C5" s="142"/>
      <c r="D5" s="143">
        <v>47322</v>
      </c>
      <c r="E5" s="144"/>
      <c r="F5" s="145">
        <v>54225</v>
      </c>
      <c r="G5" s="146"/>
      <c r="H5" s="147"/>
    </row>
    <row r="6" spans="1:8" x14ac:dyDescent="0.15">
      <c r="A6" s="148"/>
      <c r="B6" s="149"/>
      <c r="C6" s="150"/>
      <c r="D6" s="151">
        <v>28936</v>
      </c>
      <c r="E6" s="152"/>
      <c r="F6" s="153">
        <v>27337</v>
      </c>
      <c r="G6" s="154"/>
      <c r="H6" s="155"/>
    </row>
    <row r="7" spans="1:8" x14ac:dyDescent="0.15">
      <c r="A7" s="136" t="s">
        <v>529</v>
      </c>
      <c r="B7" s="141"/>
      <c r="C7" s="142"/>
      <c r="D7" s="143">
        <v>48570</v>
      </c>
      <c r="E7" s="144"/>
      <c r="F7" s="145">
        <v>54016</v>
      </c>
      <c r="G7" s="146"/>
      <c r="H7" s="147"/>
    </row>
    <row r="8" spans="1:8" x14ac:dyDescent="0.15">
      <c r="A8" s="148"/>
      <c r="B8" s="149"/>
      <c r="C8" s="150"/>
      <c r="D8" s="151">
        <v>26050</v>
      </c>
      <c r="E8" s="152"/>
      <c r="F8" s="153">
        <v>28078</v>
      </c>
      <c r="G8" s="154"/>
      <c r="H8" s="155"/>
    </row>
    <row r="9" spans="1:8" x14ac:dyDescent="0.15">
      <c r="A9" s="136" t="s">
        <v>530</v>
      </c>
      <c r="B9" s="141"/>
      <c r="C9" s="142"/>
      <c r="D9" s="143">
        <v>52724</v>
      </c>
      <c r="E9" s="144"/>
      <c r="F9" s="145">
        <v>52786</v>
      </c>
      <c r="G9" s="146"/>
      <c r="H9" s="147"/>
    </row>
    <row r="10" spans="1:8" x14ac:dyDescent="0.15">
      <c r="A10" s="148"/>
      <c r="B10" s="149"/>
      <c r="C10" s="150"/>
      <c r="D10" s="151">
        <v>34123</v>
      </c>
      <c r="E10" s="152"/>
      <c r="F10" s="153">
        <v>28742</v>
      </c>
      <c r="G10" s="154"/>
      <c r="H10" s="155"/>
    </row>
    <row r="11" spans="1:8" x14ac:dyDescent="0.15">
      <c r="A11" s="136" t="s">
        <v>531</v>
      </c>
      <c r="B11" s="141"/>
      <c r="C11" s="142"/>
      <c r="D11" s="143">
        <v>92620</v>
      </c>
      <c r="E11" s="144"/>
      <c r="F11" s="145">
        <v>58465</v>
      </c>
      <c r="G11" s="146"/>
      <c r="H11" s="147"/>
    </row>
    <row r="12" spans="1:8" x14ac:dyDescent="0.15">
      <c r="A12" s="148"/>
      <c r="B12" s="149"/>
      <c r="C12" s="156"/>
      <c r="D12" s="151">
        <v>70158</v>
      </c>
      <c r="E12" s="152"/>
      <c r="F12" s="153">
        <v>34452</v>
      </c>
      <c r="G12" s="154"/>
      <c r="H12" s="155"/>
    </row>
    <row r="13" spans="1:8" x14ac:dyDescent="0.15">
      <c r="A13" s="136"/>
      <c r="B13" s="141"/>
      <c r="C13" s="157"/>
      <c r="D13" s="158">
        <v>58812</v>
      </c>
      <c r="E13" s="159"/>
      <c r="F13" s="160">
        <v>56661</v>
      </c>
      <c r="G13" s="161"/>
      <c r="H13" s="147"/>
    </row>
    <row r="14" spans="1:8" x14ac:dyDescent="0.15">
      <c r="A14" s="148"/>
      <c r="B14" s="149"/>
      <c r="C14" s="150"/>
      <c r="D14" s="151">
        <v>36902</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13.16</v>
      </c>
      <c r="C19" s="162">
        <f>ROUND(VALUE(SUBSTITUTE(実質収支比率等に係る経年分析!G$48,"▲","-")),2)</f>
        <v>16.12</v>
      </c>
      <c r="D19" s="162">
        <f>ROUND(VALUE(SUBSTITUTE(実質収支比率等に係る経年分析!H$48,"▲","-")),2)</f>
        <v>13.48</v>
      </c>
      <c r="E19" s="162">
        <f>ROUND(VALUE(SUBSTITUTE(実質収支比率等に係る経年分析!I$48,"▲","-")),2)</f>
        <v>13.55</v>
      </c>
      <c r="F19" s="162">
        <f>ROUND(VALUE(SUBSTITUTE(実質収支比率等に係る経年分析!J$48,"▲","-")),2)</f>
        <v>10.81</v>
      </c>
    </row>
    <row r="20" spans="1:11" x14ac:dyDescent="0.15">
      <c r="A20" s="162" t="s">
        <v>53</v>
      </c>
      <c r="B20" s="162">
        <f>ROUND(VALUE(SUBSTITUTE(実質収支比率等に係る経年分析!F$47,"▲","-")),2)</f>
        <v>25.83</v>
      </c>
      <c r="C20" s="162">
        <f>ROUND(VALUE(SUBSTITUTE(実質収支比率等に係る経年分析!G$47,"▲","-")),2)</f>
        <v>24.4</v>
      </c>
      <c r="D20" s="162">
        <f>ROUND(VALUE(SUBSTITUTE(実質収支比率等に係る経年分析!H$47,"▲","-")),2)</f>
        <v>25.61</v>
      </c>
      <c r="E20" s="162">
        <f>ROUND(VALUE(SUBSTITUTE(実質収支比率等に係る経年分析!I$47,"▲","-")),2)</f>
        <v>25.47</v>
      </c>
      <c r="F20" s="162">
        <f>ROUND(VALUE(SUBSTITUTE(実質収支比率等に係る経年分析!J$47,"▲","-")),2)</f>
        <v>25.94</v>
      </c>
    </row>
    <row r="21" spans="1:11" x14ac:dyDescent="0.15">
      <c r="A21" s="162" t="s">
        <v>54</v>
      </c>
      <c r="B21" s="162">
        <f>IF(ISNUMBER(VALUE(SUBSTITUTE(実質収支比率等に係る経年分析!F$49,"▲","-"))),ROUND(VALUE(SUBSTITUTE(実質収支比率等に係る経年分析!F$49,"▲","-")),2),NA())</f>
        <v>7.32</v>
      </c>
      <c r="C21" s="162">
        <f>IF(ISNUMBER(VALUE(SUBSTITUTE(実質収支比率等に係る経年分析!G$49,"▲","-"))),ROUND(VALUE(SUBSTITUTE(実質収支比率等に係る経年分析!G$49,"▲","-")),2),NA())</f>
        <v>3.69</v>
      </c>
      <c r="D21" s="162">
        <f>IF(ISNUMBER(VALUE(SUBSTITUTE(実質収支比率等に係る経年分析!H$49,"▲","-"))),ROUND(VALUE(SUBSTITUTE(実質収支比率等に係る経年分析!H$49,"▲","-")),2),NA())</f>
        <v>-3.44</v>
      </c>
      <c r="E21" s="162">
        <f>IF(ISNUMBER(VALUE(SUBSTITUTE(実質収支比率等に係る経年分析!I$49,"▲","-"))),ROUND(VALUE(SUBSTITUTE(実質収支比率等に係る経年分析!I$49,"▲","-")),2),NA())</f>
        <v>7.26</v>
      </c>
      <c r="F21" s="162">
        <f>IF(ISNUMBER(VALUE(SUBSTITUTE(実質収支比率等に係る経年分析!J$49,"▲","-"))),ROUND(VALUE(SUBSTITUTE(実質収支比率等に係る経年分析!J$49,"▲","-")),2),NA())</f>
        <v>-1.74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0.05</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#N/A</v>
      </c>
      <c r="C28" s="163">
        <f>IF(ROUND(VALUE(SUBSTITUTE(連結実質赤字比率に係る赤字・黒字の構成分析!F$42,"▲", "-")), 2) &gt;= 0, ABS(ROUND(VALUE(SUBSTITUTE(連結実質赤字比率に係る赤字・黒字の構成分析!F$42,"▲", "-")), 2)), NA())</f>
        <v>0</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0.28000000000000003</v>
      </c>
    </row>
    <row r="30" spans="1:11" x14ac:dyDescent="0.15">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0.42</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0.78</v>
      </c>
    </row>
    <row r="32" spans="1:11" x14ac:dyDescent="0.15">
      <c r="A32" s="163" t="str">
        <f>IF(連結実質赤字比率に係る赤字・黒字の構成分析!C$38="",NA(),連結実質赤字比率に係る赤字・黒字の構成分析!C$38)</f>
        <v>港湾上屋事業特別会計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13.55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10.9</v>
      </c>
    </row>
    <row r="36" spans="1:16" x14ac:dyDescent="0.15">
      <c r="A36" s="163" t="str">
        <f>IF(連結実質赤字比率に係る赤字・黒字の構成分析!C$34="",NA(),連結実質赤字比率に係る赤字・黒字の構成分析!C$34)</f>
        <v>工業用水道事業会計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16.149999999999999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25.42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26.82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4247</v>
      </c>
      <c r="E42" s="164"/>
      <c r="F42" s="164"/>
      <c r="G42" s="164">
        <f>'実質公債費比率（分子）の構造'!L$52</f>
        <v>4465</v>
      </c>
      <c r="H42" s="164"/>
      <c r="I42" s="164"/>
      <c r="J42" s="164">
        <f>'実質公債費比率（分子）の構造'!M$52</f>
        <v>4038</v>
      </c>
      <c r="K42" s="164"/>
      <c r="L42" s="164"/>
      <c r="M42" s="164">
        <f>'実質公債費比率（分子）の構造'!N$52</f>
        <v>3863</v>
      </c>
      <c r="N42" s="164"/>
      <c r="O42" s="164"/>
      <c r="P42" s="164">
        <f>'実質公債費比率（分子）の構造'!O$52</f>
        <v>3784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64</v>
      </c>
      <c r="C44" s="164"/>
      <c r="D44" s="164"/>
      <c r="E44" s="164">
        <f>'実質公債費比率（分子）の構造'!L$50</f>
        <v>27</v>
      </c>
      <c r="F44" s="164"/>
      <c r="G44" s="164"/>
      <c r="H44" s="164">
        <f>'実質公債費比率（分子）の構造'!M$50</f>
        <v>24</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896</v>
      </c>
      <c r="C46" s="164"/>
      <c r="D46" s="164"/>
      <c r="E46" s="164">
        <f>'実質公債費比率（分子）の構造'!L$48</f>
        <v>921</v>
      </c>
      <c r="F46" s="164"/>
      <c r="G46" s="164"/>
      <c r="H46" s="164">
        <f>'実質公債費比率（分子）の構造'!M$48</f>
        <v>733</v>
      </c>
      <c r="I46" s="164"/>
      <c r="J46" s="164"/>
      <c r="K46" s="164">
        <f>'実質公債費比率（分子）の構造'!N$48</f>
        <v>749</v>
      </c>
      <c r="L46" s="164"/>
      <c r="M46" s="164"/>
      <c r="N46" s="164">
        <f>'実質公債費比率（分子）の構造'!O$48</f>
        <v>722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5076</v>
      </c>
      <c r="C49" s="164"/>
      <c r="D49" s="164"/>
      <c r="E49" s="164">
        <f>'実質公債費比率（分子）の構造'!L$45</f>
        <v>5035</v>
      </c>
      <c r="F49" s="164"/>
      <c r="G49" s="164"/>
      <c r="H49" s="164">
        <f>'実質公債費比率（分子）の構造'!M$45</f>
        <v>5060</v>
      </c>
      <c r="I49" s="164"/>
      <c r="J49" s="164"/>
      <c r="K49" s="164">
        <f>'実質公債費比率（分子）の構造'!N$45</f>
        <v>4927</v>
      </c>
      <c r="L49" s="164"/>
      <c r="M49" s="164"/>
      <c r="N49" s="164">
        <f>'実質公債費比率（分子）の構造'!O$45</f>
        <v>4652</v>
      </c>
      <c r="O49" s="164"/>
      <c r="P49" s="164"/>
    </row>
    <row r="50" spans="1:16" x14ac:dyDescent="0.15">
      <c r="A50" s="164" t="s">
        <v>67</v>
      </c>
      <c r="B50" s="164" t="e">
        <f>NA()</f>
        <v>#N/A</v>
      </c>
      <c r="C50" s="164">
        <f>IF(ISNUMBER('実質公債費比率（分子）の構造'!K$53),'実質公債費比率（分子）の構造'!K$53,NA())</f>
        <v>1789</v>
      </c>
      <c r="D50" s="164" t="e">
        <f>NA()</f>
        <v>#N/A</v>
      </c>
      <c r="E50" s="164" t="e">
        <f>NA()</f>
        <v>#N/A</v>
      </c>
      <c r="F50" s="164">
        <f>IF(ISNUMBER('実質公債費比率（分子）の構造'!L$53),'実質公債費比率（分子）の構造'!L$53,NA())</f>
        <v>1518</v>
      </c>
      <c r="G50" s="164" t="e">
        <f>NA()</f>
        <v>#N/A</v>
      </c>
      <c r="H50" s="164" t="e">
        <f>NA()</f>
        <v>#N/A</v>
      </c>
      <c r="I50" s="164">
        <f>IF(ISNUMBER('実質公債費比率（分子）の構造'!M$53),'実質公債費比率（分子）の構造'!M$53,NA())</f>
        <v>1779</v>
      </c>
      <c r="J50" s="164" t="e">
        <f>NA()</f>
        <v>#N/A</v>
      </c>
      <c r="K50" s="164" t="e">
        <f>NA()</f>
        <v>#N/A</v>
      </c>
      <c r="L50" s="164">
        <f>IF(ISNUMBER('実質公債費比率（分子）の構造'!N$53),'実質公債費比率（分子）の構造'!N$53,NA())</f>
        <v>1813</v>
      </c>
      <c r="M50" s="164" t="e">
        <f>NA()</f>
        <v>#N/A</v>
      </c>
      <c r="N50" s="164" t="e">
        <f>NA()</f>
        <v>#N/A</v>
      </c>
      <c r="O50" s="164">
        <f>IF(ISNUMBER('実質公債費比率（分子）の構造'!O$53),'実質公債費比率（分子）の構造'!O$53,NA())</f>
        <v>1590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50001</v>
      </c>
      <c r="E56" s="163"/>
      <c r="F56" s="163"/>
      <c r="G56" s="163">
        <f>'将来負担比率（分子）の構造'!J$52</f>
        <v>46678</v>
      </c>
      <c r="H56" s="163"/>
      <c r="I56" s="163"/>
      <c r="J56" s="163">
        <f>'将来負担比率（分子）の構造'!K$52</f>
        <v>45428</v>
      </c>
      <c r="K56" s="163"/>
      <c r="L56" s="163"/>
      <c r="M56" s="163">
        <f>'将来負担比率（分子）の構造'!L$52</f>
        <v>42634</v>
      </c>
      <c r="N56" s="163"/>
      <c r="O56" s="163"/>
      <c r="P56" s="163">
        <f>'将来負担比率（分子）の構造'!M$52</f>
        <v>41014</v>
      </c>
    </row>
    <row r="57" spans="1:16" x14ac:dyDescent="0.15">
      <c r="A57" s="163" t="s">
        <v>42</v>
      </c>
      <c r="B57" s="163"/>
      <c r="C57" s="163"/>
      <c r="D57" s="163">
        <f>'将来負担比率（分子）の構造'!I$51</f>
        <v>260</v>
      </c>
      <c r="E57" s="163"/>
      <c r="F57" s="163"/>
      <c r="G57" s="163">
        <f>'将来負担比率（分子）の構造'!J$51</f>
        <v>228</v>
      </c>
      <c r="H57" s="163"/>
      <c r="I57" s="163"/>
      <c r="J57" s="163">
        <f>'将来負担比率（分子）の構造'!K$51</f>
        <v>196</v>
      </c>
      <c r="K57" s="163"/>
      <c r="L57" s="163"/>
      <c r="M57" s="163">
        <f>'将来負担比率（分子）の構造'!L$51</f>
        <v>156</v>
      </c>
      <c r="N57" s="163"/>
      <c r="O57" s="163"/>
      <c r="P57" s="163">
        <f>'将来負担比率（分子）の構造'!M$51</f>
        <v>121</v>
      </c>
    </row>
    <row r="58" spans="1:16" x14ac:dyDescent="0.15">
      <c r="A58" s="163" t="s">
        <v>41</v>
      </c>
      <c r="B58" s="163"/>
      <c r="C58" s="163"/>
      <c r="D58" s="163">
        <f>'将来負担比率（分子）の構造'!I$50</f>
        <v>9016</v>
      </c>
      <c r="E58" s="163"/>
      <c r="F58" s="163"/>
      <c r="G58" s="163">
        <f>'将来負担比率（分子）の構造'!J$50</f>
        <v>11477</v>
      </c>
      <c r="H58" s="163"/>
      <c r="I58" s="163"/>
      <c r="J58" s="163">
        <f>'将来負担比率（分子）の構造'!K$50</f>
        <v>13860</v>
      </c>
      <c r="K58" s="163"/>
      <c r="L58" s="163"/>
      <c r="M58" s="163">
        <f>'将来負担比率（分子）の構造'!L$50</f>
        <v>12718</v>
      </c>
      <c r="N58" s="163"/>
      <c r="O58" s="163"/>
      <c r="P58" s="163">
        <f>'将来負担比率（分子）の構造'!M$50</f>
        <v>13065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5746</v>
      </c>
      <c r="C62" s="163"/>
      <c r="D62" s="163"/>
      <c r="E62" s="163">
        <f>'将来負担比率（分子）の構造'!J$45</f>
        <v>5213</v>
      </c>
      <c r="F62" s="163"/>
      <c r="G62" s="163"/>
      <c r="H62" s="163">
        <f>'将来負担比率（分子）の構造'!K$45</f>
        <v>5306</v>
      </c>
      <c r="I62" s="163"/>
      <c r="J62" s="163"/>
      <c r="K62" s="163">
        <f>'将来負担比率（分子）の構造'!L$45</f>
        <v>5245</v>
      </c>
      <c r="L62" s="163"/>
      <c r="M62" s="163"/>
      <c r="N62" s="163">
        <f>'将来負担比率（分子）の構造'!M$45</f>
        <v>5095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11983</v>
      </c>
      <c r="C64" s="163"/>
      <c r="D64" s="163"/>
      <c r="E64" s="163">
        <f>'将来負担比率（分子）の構造'!J$43</f>
        <v>11644</v>
      </c>
      <c r="F64" s="163"/>
      <c r="G64" s="163"/>
      <c r="H64" s="163">
        <f>'将来負担比率（分子）の構造'!K$43</f>
        <v>11013</v>
      </c>
      <c r="I64" s="163"/>
      <c r="J64" s="163"/>
      <c r="K64" s="163">
        <f>'将来負担比率（分子）の構造'!L$43</f>
        <v>11349</v>
      </c>
      <c r="L64" s="163"/>
      <c r="M64" s="163"/>
      <c r="N64" s="163">
        <f>'将来負担比率（分子）の構造'!M$43</f>
        <v>9256</v>
      </c>
      <c r="O64" s="163"/>
      <c r="P64" s="163"/>
    </row>
    <row r="65" spans="1:16" x14ac:dyDescent="0.15">
      <c r="A65" s="163" t="s">
        <v>32</v>
      </c>
      <c r="B65" s="163">
        <f>'将来負担比率（分子）の構造'!I$42</f>
        <v>76</v>
      </c>
      <c r="C65" s="163"/>
      <c r="D65" s="163"/>
      <c r="E65" s="163">
        <f>'将来負担比率（分子）の構造'!J$42</f>
        <v>24</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60797</v>
      </c>
      <c r="C66" s="163"/>
      <c r="D66" s="163"/>
      <c r="E66" s="163">
        <f>'将来負担比率（分子）の構造'!J$41</f>
        <v>58557</v>
      </c>
      <c r="F66" s="163"/>
      <c r="G66" s="163"/>
      <c r="H66" s="163">
        <f>'将来負担比率（分子）の構造'!K$41</f>
        <v>55406</v>
      </c>
      <c r="I66" s="163"/>
      <c r="J66" s="163"/>
      <c r="K66" s="163">
        <f>'将来負担比率（分子）の構造'!L$41</f>
        <v>50334</v>
      </c>
      <c r="L66" s="163"/>
      <c r="M66" s="163"/>
      <c r="N66" s="163">
        <f>'将来負担比率（分子）の構造'!M$41</f>
        <v>49295</v>
      </c>
      <c r="O66" s="163"/>
      <c r="P66" s="163"/>
    </row>
    <row r="67" spans="1:16" x14ac:dyDescent="0.15">
      <c r="A67" s="163" t="s">
        <v>71</v>
      </c>
      <c r="B67" s="163" t="e">
        <f>NA()</f>
        <v>#N/A</v>
      </c>
      <c r="C67" s="163">
        <f>IF(ISNUMBER('将来負担比率（分子）の構造'!I$53), IF('将来負担比率（分子）の構造'!I$53 &lt; 0, 0, '将来負担比率（分子）の構造'!I$53), NA())</f>
        <v>19325</v>
      </c>
      <c r="D67" s="163" t="e">
        <f>NA()</f>
        <v>#N/A</v>
      </c>
      <c r="E67" s="163" t="e">
        <f>NA()</f>
        <v>#N/A</v>
      </c>
      <c r="F67" s="163">
        <f>IF(ISNUMBER('将来負担比率（分子）の構造'!J$53), IF('将来負担比率（分子）の構造'!J$53 &lt; 0, 0, '将来負担比率（分子）の構造'!J$53), NA())</f>
        <v>17053</v>
      </c>
      <c r="G67" s="163" t="e">
        <f>NA()</f>
        <v>#N/A</v>
      </c>
      <c r="H67" s="163" t="e">
        <f>NA()</f>
        <v>#N/A</v>
      </c>
      <c r="I67" s="163">
        <f>IF(ISNUMBER('将来負担比率（分子）の構造'!K$53), IF('将来負担比率（分子）の構造'!K$53 &lt; 0, 0, '将来負担比率（分子）の構造'!K$53), NA())</f>
        <v>12240</v>
      </c>
      <c r="J67" s="163" t="e">
        <f>NA()</f>
        <v>#N/A</v>
      </c>
      <c r="K67" s="163" t="e">
        <f>NA()</f>
        <v>#N/A</v>
      </c>
      <c r="L67" s="163">
        <f>IF(ISNUMBER('将来負担比率（分子）の構造'!L$53), IF('将来負担比率（分子）の構造'!L$53 &lt; 0, 0, '将来負担比率（分子）の構造'!L$53), NA())</f>
        <v>11421</v>
      </c>
      <c r="M67" s="163" t="e">
        <f>NA()</f>
        <v>#N/A</v>
      </c>
      <c r="N67" s="163" t="e">
        <f>NA()</f>
        <v>#N/A</v>
      </c>
      <c r="O67" s="163">
        <f>IF(ISNUMBER('将来負担比率（分子）の構造'!M$53), IF('将来負担比率（分子）の構造'!M$53 &lt; 0, 0, '将来負担比率（分子）の構造'!M$53), NA())</f>
        <v>9445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6324</v>
      </c>
      <c r="C72" s="167">
        <f>基金残高に係る経年分析!G55</f>
        <v>6325</v>
      </c>
      <c r="D72" s="167">
        <f>基金残高に係る経年分析!H55</f>
        <v>6530</v>
      </c>
    </row>
    <row r="73" spans="1:16" x14ac:dyDescent="0.15">
      <c r="A73" s="166" t="s">
        <v>74</v>
      </c>
      <c r="B73" s="167">
        <f>基金残高に係る経年分析!F56</f>
        <v>2028</v>
      </c>
      <c r="C73" s="167">
        <f>基金残高に係る経年分析!G56</f>
        <v>460</v>
      </c>
      <c r="D73" s="167">
        <f>基金残高に係る経年分析!H56</f>
        <v>560</v>
      </c>
    </row>
    <row r="74" spans="1:16" x14ac:dyDescent="0.15">
      <c r="A74" s="166" t="s">
        <v>75</v>
      </c>
      <c r="B74" s="167">
        <f>基金残高に係る経年分析!F57</f>
        <v>7711</v>
      </c>
      <c r="C74" s="167">
        <f>基金残高に係る経年分析!G57</f>
        <v>8193</v>
      </c>
      <c r="D74" s="167">
        <f>基金残高に係る経年分析!H57</f>
        <v>8075</v>
      </c>
    </row>
  </sheetData>
  <sheetProtection algorithmName="SHA-512" hashValue="4uSLtH2itHxtOOKzEgpZOoXvuhbw9H2bkHFkC4C18LTdoUZ2MfKW0zmZZDz/tsbAgJPxDA52mXOnQckxUqZSag==" saltValue="jw1/NoYpQrtT84GRR7tU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15945110</v>
      </c>
      <c r="S5" s="613"/>
      <c r="T5" s="613"/>
      <c r="U5" s="613"/>
      <c r="V5" s="613"/>
      <c r="W5" s="613"/>
      <c r="X5" s="613"/>
      <c r="Y5" s="614"/>
      <c r="Z5" s="615">
        <v>32.799999999999997</v>
      </c>
      <c r="AA5" s="615"/>
      <c r="AB5" s="615"/>
      <c r="AC5" s="615"/>
      <c r="AD5" s="616">
        <v>15945110</v>
      </c>
      <c r="AE5" s="616"/>
      <c r="AF5" s="616"/>
      <c r="AG5" s="616"/>
      <c r="AH5" s="616"/>
      <c r="AI5" s="616"/>
      <c r="AJ5" s="616"/>
      <c r="AK5" s="616"/>
      <c r="AL5" s="617">
        <v>62</v>
      </c>
      <c r="AM5" s="618"/>
      <c r="AN5" s="618"/>
      <c r="AO5" s="619"/>
      <c r="AP5" s="609" t="s">
        <v>216</v>
      </c>
      <c r="AQ5" s="610"/>
      <c r="AR5" s="610"/>
      <c r="AS5" s="610"/>
      <c r="AT5" s="610"/>
      <c r="AU5" s="610"/>
      <c r="AV5" s="610"/>
      <c r="AW5" s="610"/>
      <c r="AX5" s="610"/>
      <c r="AY5" s="610"/>
      <c r="AZ5" s="610"/>
      <c r="BA5" s="610"/>
      <c r="BB5" s="610"/>
      <c r="BC5" s="610"/>
      <c r="BD5" s="610"/>
      <c r="BE5" s="610"/>
      <c r="BF5" s="611"/>
      <c r="BG5" s="623">
        <v>15938883</v>
      </c>
      <c r="BH5" s="624"/>
      <c r="BI5" s="624"/>
      <c r="BJ5" s="624"/>
      <c r="BK5" s="624"/>
      <c r="BL5" s="624"/>
      <c r="BM5" s="624"/>
      <c r="BN5" s="625"/>
      <c r="BO5" s="626">
        <v>100</v>
      </c>
      <c r="BP5" s="626"/>
      <c r="BQ5" s="626"/>
      <c r="BR5" s="626"/>
      <c r="BS5" s="627">
        <v>313705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444078</v>
      </c>
      <c r="S6" s="624"/>
      <c r="T6" s="624"/>
      <c r="U6" s="624"/>
      <c r="V6" s="624"/>
      <c r="W6" s="624"/>
      <c r="X6" s="624"/>
      <c r="Y6" s="625"/>
      <c r="Z6" s="626">
        <v>0.9</v>
      </c>
      <c r="AA6" s="626"/>
      <c r="AB6" s="626"/>
      <c r="AC6" s="626"/>
      <c r="AD6" s="627">
        <v>444078</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15938883</v>
      </c>
      <c r="BH6" s="624"/>
      <c r="BI6" s="624"/>
      <c r="BJ6" s="624"/>
      <c r="BK6" s="624"/>
      <c r="BL6" s="624"/>
      <c r="BM6" s="624"/>
      <c r="BN6" s="625"/>
      <c r="BO6" s="626">
        <v>100</v>
      </c>
      <c r="BP6" s="626"/>
      <c r="BQ6" s="626"/>
      <c r="BR6" s="626"/>
      <c r="BS6" s="627">
        <v>313705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220383</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220383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9984</v>
      </c>
      <c r="S7" s="624"/>
      <c r="T7" s="624"/>
      <c r="U7" s="624"/>
      <c r="V7" s="624"/>
      <c r="W7" s="624"/>
      <c r="X7" s="624"/>
      <c r="Y7" s="625"/>
      <c r="Z7" s="626">
        <v>0</v>
      </c>
      <c r="AA7" s="626"/>
      <c r="AB7" s="626"/>
      <c r="AC7" s="626"/>
      <c r="AD7" s="627">
        <v>9984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5311024</v>
      </c>
      <c r="BH7" s="624"/>
      <c r="BI7" s="624"/>
      <c r="BJ7" s="624"/>
      <c r="BK7" s="624"/>
      <c r="BL7" s="624"/>
      <c r="BM7" s="624"/>
      <c r="BN7" s="625"/>
      <c r="BO7" s="626">
        <v>33.299999999999997</v>
      </c>
      <c r="BP7" s="626"/>
      <c r="BQ7" s="626"/>
      <c r="BR7" s="626"/>
      <c r="BS7" s="627">
        <v>313705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5879311</v>
      </c>
      <c r="CS7" s="624"/>
      <c r="CT7" s="624"/>
      <c r="CU7" s="624"/>
      <c r="CV7" s="624"/>
      <c r="CW7" s="624"/>
      <c r="CX7" s="624"/>
      <c r="CY7" s="625"/>
      <c r="CZ7" s="626">
        <v>12.9</v>
      </c>
      <c r="DA7" s="626"/>
      <c r="DB7" s="626"/>
      <c r="DC7" s="626"/>
      <c r="DD7" s="632">
        <v>397617</v>
      </c>
      <c r="DE7" s="624"/>
      <c r="DF7" s="624"/>
      <c r="DG7" s="624"/>
      <c r="DH7" s="624"/>
      <c r="DI7" s="624"/>
      <c r="DJ7" s="624"/>
      <c r="DK7" s="624"/>
      <c r="DL7" s="624"/>
      <c r="DM7" s="624"/>
      <c r="DN7" s="624"/>
      <c r="DO7" s="624"/>
      <c r="DP7" s="625"/>
      <c r="DQ7" s="632">
        <v>3867391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95252</v>
      </c>
      <c r="S8" s="624"/>
      <c r="T8" s="624"/>
      <c r="U8" s="624"/>
      <c r="V8" s="624"/>
      <c r="W8" s="624"/>
      <c r="X8" s="624"/>
      <c r="Y8" s="625"/>
      <c r="Z8" s="626">
        <v>0.2</v>
      </c>
      <c r="AA8" s="626"/>
      <c r="AB8" s="626"/>
      <c r="AC8" s="626"/>
      <c r="AD8" s="627">
        <v>95252</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131372</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17230419</v>
      </c>
      <c r="CS8" s="624"/>
      <c r="CT8" s="624"/>
      <c r="CU8" s="624"/>
      <c r="CV8" s="624"/>
      <c r="CW8" s="624"/>
      <c r="CX8" s="624"/>
      <c r="CY8" s="625"/>
      <c r="CZ8" s="626">
        <v>37.9</v>
      </c>
      <c r="DA8" s="626"/>
      <c r="DB8" s="626"/>
      <c r="DC8" s="626"/>
      <c r="DD8" s="632">
        <v>496076</v>
      </c>
      <c r="DE8" s="624"/>
      <c r="DF8" s="624"/>
      <c r="DG8" s="624"/>
      <c r="DH8" s="624"/>
      <c r="DI8" s="624"/>
      <c r="DJ8" s="624"/>
      <c r="DK8" s="624"/>
      <c r="DL8" s="624"/>
      <c r="DM8" s="624"/>
      <c r="DN8" s="624"/>
      <c r="DO8" s="624"/>
      <c r="DP8" s="625"/>
      <c r="DQ8" s="632">
        <v>9917582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141578</v>
      </c>
      <c r="S9" s="624"/>
      <c r="T9" s="624"/>
      <c r="U9" s="624"/>
      <c r="V9" s="624"/>
      <c r="W9" s="624"/>
      <c r="X9" s="624"/>
      <c r="Y9" s="625"/>
      <c r="Z9" s="626">
        <v>0.3</v>
      </c>
      <c r="AA9" s="626"/>
      <c r="AB9" s="626"/>
      <c r="AC9" s="626"/>
      <c r="AD9" s="627">
        <v>141578</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3818181</v>
      </c>
      <c r="BH9" s="624"/>
      <c r="BI9" s="624"/>
      <c r="BJ9" s="624"/>
      <c r="BK9" s="624"/>
      <c r="BL9" s="624"/>
      <c r="BM9" s="624"/>
      <c r="BN9" s="625"/>
      <c r="BO9" s="626">
        <v>23.9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3615524</v>
      </c>
      <c r="CS9" s="624"/>
      <c r="CT9" s="624"/>
      <c r="CU9" s="624"/>
      <c r="CV9" s="624"/>
      <c r="CW9" s="624"/>
      <c r="CX9" s="624"/>
      <c r="CY9" s="625"/>
      <c r="CZ9" s="626">
        <v>8</v>
      </c>
      <c r="DA9" s="626"/>
      <c r="DB9" s="626"/>
      <c r="DC9" s="626"/>
      <c r="DD9" s="632">
        <v>734139</v>
      </c>
      <c r="DE9" s="624"/>
      <c r="DF9" s="624"/>
      <c r="DG9" s="624"/>
      <c r="DH9" s="624"/>
      <c r="DI9" s="624"/>
      <c r="DJ9" s="624"/>
      <c r="DK9" s="624"/>
      <c r="DL9" s="624"/>
      <c r="DM9" s="624"/>
      <c r="DN9" s="624"/>
      <c r="DO9" s="624"/>
      <c r="DP9" s="625"/>
      <c r="DQ9" s="632">
        <v>2700036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247598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45738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726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2309849</v>
      </c>
      <c r="S11" s="624"/>
      <c r="T11" s="624"/>
      <c r="U11" s="624"/>
      <c r="V11" s="624"/>
      <c r="W11" s="624"/>
      <c r="X11" s="624"/>
      <c r="Y11" s="625"/>
      <c r="Z11" s="628">
        <v>4.8</v>
      </c>
      <c r="AA11" s="629"/>
      <c r="AB11" s="629"/>
      <c r="AC11" s="635"/>
      <c r="AD11" s="632">
        <v>2309849</v>
      </c>
      <c r="AE11" s="624"/>
      <c r="AF11" s="624"/>
      <c r="AG11" s="624"/>
      <c r="AH11" s="624"/>
      <c r="AI11" s="624"/>
      <c r="AJ11" s="624"/>
      <c r="AK11" s="625"/>
      <c r="AL11" s="628">
        <v>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1113873</v>
      </c>
      <c r="BH11" s="624"/>
      <c r="BI11" s="624"/>
      <c r="BJ11" s="624"/>
      <c r="BK11" s="624"/>
      <c r="BL11" s="624"/>
      <c r="BM11" s="624"/>
      <c r="BN11" s="625"/>
      <c r="BO11" s="626">
        <v>7</v>
      </c>
      <c r="BP11" s="626"/>
      <c r="BQ11" s="626"/>
      <c r="BR11" s="626"/>
      <c r="BS11" s="627">
        <v>313705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825017</v>
      </c>
      <c r="CS11" s="624"/>
      <c r="CT11" s="624"/>
      <c r="CU11" s="624"/>
      <c r="CV11" s="624"/>
      <c r="CW11" s="624"/>
      <c r="CX11" s="624"/>
      <c r="CY11" s="625"/>
      <c r="CZ11" s="626">
        <v>1.8</v>
      </c>
      <c r="DA11" s="626"/>
      <c r="DB11" s="626"/>
      <c r="DC11" s="626"/>
      <c r="DD11" s="632">
        <v>352519</v>
      </c>
      <c r="DE11" s="624"/>
      <c r="DF11" s="624"/>
      <c r="DG11" s="624"/>
      <c r="DH11" s="624"/>
      <c r="DI11" s="624"/>
      <c r="DJ11" s="624"/>
      <c r="DK11" s="624"/>
      <c r="DL11" s="624"/>
      <c r="DM11" s="624"/>
      <c r="DN11" s="624"/>
      <c r="DO11" s="624"/>
      <c r="DP11" s="625"/>
      <c r="DQ11" s="632">
        <v>549081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12344</v>
      </c>
      <c r="S12" s="624"/>
      <c r="T12" s="624"/>
      <c r="U12" s="624"/>
      <c r="V12" s="624"/>
      <c r="W12" s="624"/>
      <c r="X12" s="624"/>
      <c r="Y12" s="625"/>
      <c r="Z12" s="626">
        <v>0</v>
      </c>
      <c r="AA12" s="626"/>
      <c r="AB12" s="626"/>
      <c r="AC12" s="626"/>
      <c r="AD12" s="627">
        <v>12344</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9647875</v>
      </c>
      <c r="BH12" s="624"/>
      <c r="BI12" s="624"/>
      <c r="BJ12" s="624"/>
      <c r="BK12" s="624"/>
      <c r="BL12" s="624"/>
      <c r="BM12" s="624"/>
      <c r="BN12" s="625"/>
      <c r="BO12" s="626">
        <v>60.5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1135163</v>
      </c>
      <c r="CS12" s="624"/>
      <c r="CT12" s="624"/>
      <c r="CU12" s="624"/>
      <c r="CV12" s="624"/>
      <c r="CW12" s="624"/>
      <c r="CX12" s="624"/>
      <c r="CY12" s="625"/>
      <c r="CZ12" s="626">
        <v>2.5</v>
      </c>
      <c r="DA12" s="626"/>
      <c r="DB12" s="626"/>
      <c r="DC12" s="626"/>
      <c r="DD12" s="632">
        <v>209381</v>
      </c>
      <c r="DE12" s="624"/>
      <c r="DF12" s="624"/>
      <c r="DG12" s="624"/>
      <c r="DH12" s="624"/>
      <c r="DI12" s="624"/>
      <c r="DJ12" s="624"/>
      <c r="DK12" s="624"/>
      <c r="DL12" s="624"/>
      <c r="DM12" s="624"/>
      <c r="DN12" s="624"/>
      <c r="DO12" s="624"/>
      <c r="DP12" s="625"/>
      <c r="DQ12" s="632">
        <v>624486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9571543</v>
      </c>
      <c r="BH13" s="624"/>
      <c r="BI13" s="624"/>
      <c r="BJ13" s="624"/>
      <c r="BK13" s="624"/>
      <c r="BL13" s="624"/>
      <c r="BM13" s="624"/>
      <c r="BN13" s="625"/>
      <c r="BO13" s="626">
        <v>60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3830100</v>
      </c>
      <c r="CS13" s="624"/>
      <c r="CT13" s="624"/>
      <c r="CU13" s="624"/>
      <c r="CV13" s="624"/>
      <c r="CW13" s="624"/>
      <c r="CX13" s="624"/>
      <c r="CY13" s="625"/>
      <c r="CZ13" s="626">
        <v>8.4</v>
      </c>
      <c r="DA13" s="626"/>
      <c r="DB13" s="626"/>
      <c r="DC13" s="626"/>
      <c r="DD13" s="632">
        <v>2371538</v>
      </c>
      <c r="DE13" s="624"/>
      <c r="DF13" s="624"/>
      <c r="DG13" s="624"/>
      <c r="DH13" s="624"/>
      <c r="DI13" s="624"/>
      <c r="DJ13" s="624"/>
      <c r="DK13" s="624"/>
      <c r="DL13" s="624"/>
      <c r="DM13" s="624"/>
      <c r="DN13" s="624"/>
      <c r="DO13" s="624"/>
      <c r="DP13" s="625"/>
      <c r="DQ13" s="632">
        <v>1976308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374126</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1613321</v>
      </c>
      <c r="CS14" s="624"/>
      <c r="CT14" s="624"/>
      <c r="CU14" s="624"/>
      <c r="CV14" s="624"/>
      <c r="CW14" s="624"/>
      <c r="CX14" s="624"/>
      <c r="CY14" s="625"/>
      <c r="CZ14" s="626">
        <v>3.6</v>
      </c>
      <c r="DA14" s="626"/>
      <c r="DB14" s="626"/>
      <c r="DC14" s="626"/>
      <c r="DD14" s="632">
        <v>350401</v>
      </c>
      <c r="DE14" s="624"/>
      <c r="DF14" s="624"/>
      <c r="DG14" s="624"/>
      <c r="DH14" s="624"/>
      <c r="DI14" s="624"/>
      <c r="DJ14" s="624"/>
      <c r="DK14" s="624"/>
      <c r="DL14" s="624"/>
      <c r="DM14" s="624"/>
      <c r="DN14" s="624"/>
      <c r="DO14" s="624"/>
      <c r="DP14" s="625"/>
      <c r="DQ14" s="632">
        <v>1297219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38667</v>
      </c>
      <c r="S15" s="624"/>
      <c r="T15" s="624"/>
      <c r="U15" s="624"/>
      <c r="V15" s="624"/>
      <c r="W15" s="624"/>
      <c r="X15" s="624"/>
      <c r="Y15" s="625"/>
      <c r="Z15" s="626">
        <v>0.1</v>
      </c>
      <c r="AA15" s="626"/>
      <c r="AB15" s="626"/>
      <c r="AC15" s="626"/>
      <c r="AD15" s="627">
        <v>38667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605858</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6325675</v>
      </c>
      <c r="CS15" s="624"/>
      <c r="CT15" s="624"/>
      <c r="CU15" s="624"/>
      <c r="CV15" s="624"/>
      <c r="CW15" s="624"/>
      <c r="CX15" s="624"/>
      <c r="CY15" s="625"/>
      <c r="CZ15" s="626">
        <v>13.9</v>
      </c>
      <c r="DA15" s="626"/>
      <c r="DB15" s="626"/>
      <c r="DC15" s="626"/>
      <c r="DD15" s="632">
        <v>2587345</v>
      </c>
      <c r="DE15" s="624"/>
      <c r="DF15" s="624"/>
      <c r="DG15" s="624"/>
      <c r="DH15" s="624"/>
      <c r="DI15" s="624"/>
      <c r="DJ15" s="624"/>
      <c r="DK15" s="624"/>
      <c r="DL15" s="624"/>
      <c r="DM15" s="624"/>
      <c r="DN15" s="624"/>
      <c r="DO15" s="624"/>
      <c r="DP15" s="625"/>
      <c r="DQ15" s="632">
        <v>3642196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262767</v>
      </c>
      <c r="S16" s="624"/>
      <c r="T16" s="624"/>
      <c r="U16" s="624"/>
      <c r="V16" s="624"/>
      <c r="W16" s="624"/>
      <c r="X16" s="624"/>
      <c r="Y16" s="625"/>
      <c r="Z16" s="626">
        <v>0.5</v>
      </c>
      <c r="AA16" s="626"/>
      <c r="AB16" s="626"/>
      <c r="AC16" s="626"/>
      <c r="AD16" s="627">
        <v>262767</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60812</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19301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475094</v>
      </c>
      <c r="S17" s="624"/>
      <c r="T17" s="624"/>
      <c r="U17" s="624"/>
      <c r="V17" s="624"/>
      <c r="W17" s="624"/>
      <c r="X17" s="624"/>
      <c r="Y17" s="625"/>
      <c r="Z17" s="626">
        <v>1</v>
      </c>
      <c r="AA17" s="626"/>
      <c r="AB17" s="626"/>
      <c r="AC17" s="626"/>
      <c r="AD17" s="627">
        <v>475094</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4651646</v>
      </c>
      <c r="CS17" s="624"/>
      <c r="CT17" s="624"/>
      <c r="CU17" s="624"/>
      <c r="CV17" s="624"/>
      <c r="CW17" s="624"/>
      <c r="CX17" s="624"/>
      <c r="CY17" s="625"/>
      <c r="CZ17" s="626">
        <v>10.199999999999999</v>
      </c>
      <c r="DA17" s="626"/>
      <c r="DB17" s="626"/>
      <c r="DC17" s="626"/>
      <c r="DD17" s="632" t="s">
        <v>122</v>
      </c>
      <c r="DE17" s="624"/>
      <c r="DF17" s="624"/>
      <c r="DG17" s="624"/>
      <c r="DH17" s="624"/>
      <c r="DI17" s="624"/>
      <c r="DJ17" s="624"/>
      <c r="DK17" s="624"/>
      <c r="DL17" s="624"/>
      <c r="DM17" s="624"/>
      <c r="DN17" s="624"/>
      <c r="DO17" s="624"/>
      <c r="DP17" s="625"/>
      <c r="DQ17" s="632">
        <v>4615470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86949</v>
      </c>
      <c r="S18" s="624"/>
      <c r="T18" s="624"/>
      <c r="U18" s="624"/>
      <c r="V18" s="624"/>
      <c r="W18" s="624"/>
      <c r="X18" s="624"/>
      <c r="Y18" s="625"/>
      <c r="Z18" s="626">
        <v>0.2</v>
      </c>
      <c r="AA18" s="626"/>
      <c r="AB18" s="626"/>
      <c r="AC18" s="626"/>
      <c r="AD18" s="627">
        <v>86949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356985</v>
      </c>
      <c r="S19" s="624"/>
      <c r="T19" s="624"/>
      <c r="U19" s="624"/>
      <c r="V19" s="624"/>
      <c r="W19" s="624"/>
      <c r="X19" s="624"/>
      <c r="Y19" s="625"/>
      <c r="Z19" s="626">
        <v>0.7</v>
      </c>
      <c r="AA19" s="626"/>
      <c r="AB19" s="626"/>
      <c r="AC19" s="626"/>
      <c r="AD19" s="627">
        <v>356985</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6227</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31160</v>
      </c>
      <c r="S20" s="624"/>
      <c r="T20" s="624"/>
      <c r="U20" s="624"/>
      <c r="V20" s="624"/>
      <c r="W20" s="624"/>
      <c r="X20" s="624"/>
      <c r="Y20" s="625"/>
      <c r="Z20" s="626">
        <v>0.1</v>
      </c>
      <c r="AA20" s="626"/>
      <c r="AB20" s="626"/>
      <c r="AC20" s="626"/>
      <c r="AD20" s="627">
        <v>31160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6227</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45433109</v>
      </c>
      <c r="CS20" s="624"/>
      <c r="CT20" s="624"/>
      <c r="CU20" s="624"/>
      <c r="CV20" s="624"/>
      <c r="CW20" s="624"/>
      <c r="CX20" s="624"/>
      <c r="CY20" s="625"/>
      <c r="CZ20" s="626">
        <v>100</v>
      </c>
      <c r="DA20" s="626"/>
      <c r="DB20" s="626"/>
      <c r="DC20" s="626"/>
      <c r="DD20" s="632">
        <v>7499016</v>
      </c>
      <c r="DE20" s="624"/>
      <c r="DF20" s="624"/>
      <c r="DG20" s="624"/>
      <c r="DH20" s="624"/>
      <c r="DI20" s="624"/>
      <c r="DJ20" s="624"/>
      <c r="DK20" s="624"/>
      <c r="DL20" s="624"/>
      <c r="DM20" s="624"/>
      <c r="DN20" s="624"/>
      <c r="DO20" s="624"/>
      <c r="DP20" s="625"/>
      <c r="DQ20" s="632">
        <v>29430179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7195473</v>
      </c>
      <c r="S21" s="624"/>
      <c r="T21" s="624"/>
      <c r="U21" s="624"/>
      <c r="V21" s="624"/>
      <c r="W21" s="624"/>
      <c r="X21" s="624"/>
      <c r="Y21" s="625"/>
      <c r="Z21" s="626">
        <v>14.8</v>
      </c>
      <c r="AA21" s="626"/>
      <c r="AB21" s="626"/>
      <c r="AC21" s="626"/>
      <c r="AD21" s="627">
        <v>5960299</v>
      </c>
      <c r="AE21" s="627"/>
      <c r="AF21" s="627"/>
      <c r="AG21" s="627"/>
      <c r="AH21" s="627"/>
      <c r="AI21" s="627"/>
      <c r="AJ21" s="627"/>
      <c r="AK21" s="627"/>
      <c r="AL21" s="628">
        <v>23.2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6227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5960299</v>
      </c>
      <c r="S22" s="624"/>
      <c r="T22" s="624"/>
      <c r="U22" s="624"/>
      <c r="V22" s="624"/>
      <c r="W22" s="624"/>
      <c r="X22" s="624"/>
      <c r="Y22" s="625"/>
      <c r="Z22" s="626">
        <v>12.3</v>
      </c>
      <c r="AA22" s="626"/>
      <c r="AB22" s="626"/>
      <c r="AC22" s="626"/>
      <c r="AD22" s="627">
        <v>5960299</v>
      </c>
      <c r="AE22" s="627"/>
      <c r="AF22" s="627"/>
      <c r="AG22" s="627"/>
      <c r="AH22" s="627"/>
      <c r="AI22" s="627"/>
      <c r="AJ22" s="627"/>
      <c r="AK22" s="627"/>
      <c r="AL22" s="628">
        <v>23.2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1235174</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21749619</v>
      </c>
      <c r="CS24" s="613"/>
      <c r="CT24" s="613"/>
      <c r="CU24" s="613"/>
      <c r="CV24" s="613"/>
      <c r="CW24" s="613"/>
      <c r="CX24" s="613"/>
      <c r="CY24" s="614"/>
      <c r="CZ24" s="617">
        <v>47.9</v>
      </c>
      <c r="DA24" s="618"/>
      <c r="DB24" s="618"/>
      <c r="DC24" s="634"/>
      <c r="DD24" s="658">
        <v>15574617</v>
      </c>
      <c r="DE24" s="613"/>
      <c r="DF24" s="613"/>
      <c r="DG24" s="613"/>
      <c r="DH24" s="613"/>
      <c r="DI24" s="613"/>
      <c r="DJ24" s="613"/>
      <c r="DK24" s="614"/>
      <c r="DL24" s="658">
        <v>14413817</v>
      </c>
      <c r="DM24" s="613"/>
      <c r="DN24" s="613"/>
      <c r="DO24" s="613"/>
      <c r="DP24" s="613"/>
      <c r="DQ24" s="613"/>
      <c r="DR24" s="613"/>
      <c r="DS24" s="613"/>
      <c r="DT24" s="613"/>
      <c r="DU24" s="613"/>
      <c r="DV24" s="614"/>
      <c r="DW24" s="617">
        <v>55.8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26930196</v>
      </c>
      <c r="S25" s="624"/>
      <c r="T25" s="624"/>
      <c r="U25" s="624"/>
      <c r="V25" s="624"/>
      <c r="W25" s="624"/>
      <c r="X25" s="624"/>
      <c r="Y25" s="625"/>
      <c r="Z25" s="626">
        <v>55.5</v>
      </c>
      <c r="AA25" s="626"/>
      <c r="AB25" s="626"/>
      <c r="AC25" s="626"/>
      <c r="AD25" s="627">
        <v>25695022</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7888021</v>
      </c>
      <c r="CS25" s="655"/>
      <c r="CT25" s="655"/>
      <c r="CU25" s="655"/>
      <c r="CV25" s="655"/>
      <c r="CW25" s="655"/>
      <c r="CX25" s="655"/>
      <c r="CY25" s="656"/>
      <c r="CZ25" s="628">
        <v>17.399999999999999</v>
      </c>
      <c r="DA25" s="653"/>
      <c r="DB25" s="653"/>
      <c r="DC25" s="657"/>
      <c r="DD25" s="632">
        <v>7251249</v>
      </c>
      <c r="DE25" s="655"/>
      <c r="DF25" s="655"/>
      <c r="DG25" s="655"/>
      <c r="DH25" s="655"/>
      <c r="DI25" s="655"/>
      <c r="DJ25" s="655"/>
      <c r="DK25" s="656"/>
      <c r="DL25" s="632">
        <v>7207199</v>
      </c>
      <c r="DM25" s="655"/>
      <c r="DN25" s="655"/>
      <c r="DO25" s="655"/>
      <c r="DP25" s="655"/>
      <c r="DQ25" s="655"/>
      <c r="DR25" s="655"/>
      <c r="DS25" s="655"/>
      <c r="DT25" s="655"/>
      <c r="DU25" s="655"/>
      <c r="DV25" s="656"/>
      <c r="DW25" s="628">
        <v>27.9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5897</v>
      </c>
      <c r="S26" s="624"/>
      <c r="T26" s="624"/>
      <c r="U26" s="624"/>
      <c r="V26" s="624"/>
      <c r="W26" s="624"/>
      <c r="X26" s="624"/>
      <c r="Y26" s="625"/>
      <c r="Z26" s="626">
        <v>0</v>
      </c>
      <c r="AA26" s="626"/>
      <c r="AB26" s="626"/>
      <c r="AC26" s="626"/>
      <c r="AD26" s="627">
        <v>5897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5042902</v>
      </c>
      <c r="CS26" s="624"/>
      <c r="CT26" s="624"/>
      <c r="CU26" s="624"/>
      <c r="CV26" s="624"/>
      <c r="CW26" s="624"/>
      <c r="CX26" s="624"/>
      <c r="CY26" s="625"/>
      <c r="CZ26" s="628">
        <v>11.1</v>
      </c>
      <c r="DA26" s="653"/>
      <c r="DB26" s="653"/>
      <c r="DC26" s="657"/>
      <c r="DD26" s="632">
        <v>4626020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426785</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15945110</v>
      </c>
      <c r="BH27" s="624"/>
      <c r="BI27" s="624"/>
      <c r="BJ27" s="624"/>
      <c r="BK27" s="624"/>
      <c r="BL27" s="624"/>
      <c r="BM27" s="624"/>
      <c r="BN27" s="625"/>
      <c r="BO27" s="626">
        <v>100</v>
      </c>
      <c r="BP27" s="626"/>
      <c r="BQ27" s="626"/>
      <c r="BR27" s="626"/>
      <c r="BS27" s="627">
        <v>313705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9209952</v>
      </c>
      <c r="CS27" s="655"/>
      <c r="CT27" s="655"/>
      <c r="CU27" s="655"/>
      <c r="CV27" s="655"/>
      <c r="CW27" s="655"/>
      <c r="CX27" s="655"/>
      <c r="CY27" s="656"/>
      <c r="CZ27" s="628">
        <v>20.3</v>
      </c>
      <c r="DA27" s="653"/>
      <c r="DB27" s="653"/>
      <c r="DC27" s="657"/>
      <c r="DD27" s="632">
        <v>3707898</v>
      </c>
      <c r="DE27" s="655"/>
      <c r="DF27" s="655"/>
      <c r="DG27" s="655"/>
      <c r="DH27" s="655"/>
      <c r="DI27" s="655"/>
      <c r="DJ27" s="655"/>
      <c r="DK27" s="656"/>
      <c r="DL27" s="632">
        <v>2591148</v>
      </c>
      <c r="DM27" s="655"/>
      <c r="DN27" s="655"/>
      <c r="DO27" s="655"/>
      <c r="DP27" s="655"/>
      <c r="DQ27" s="655"/>
      <c r="DR27" s="655"/>
      <c r="DS27" s="655"/>
      <c r="DT27" s="655"/>
      <c r="DU27" s="655"/>
      <c r="DV27" s="656"/>
      <c r="DW27" s="628">
        <v>10</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398502</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4651646</v>
      </c>
      <c r="CS28" s="624"/>
      <c r="CT28" s="624"/>
      <c r="CU28" s="624"/>
      <c r="CV28" s="624"/>
      <c r="CW28" s="624"/>
      <c r="CX28" s="624"/>
      <c r="CY28" s="625"/>
      <c r="CZ28" s="628">
        <v>10.199999999999999</v>
      </c>
      <c r="DA28" s="653"/>
      <c r="DB28" s="653"/>
      <c r="DC28" s="657"/>
      <c r="DD28" s="632">
        <v>4615470</v>
      </c>
      <c r="DE28" s="624"/>
      <c r="DF28" s="624"/>
      <c r="DG28" s="624"/>
      <c r="DH28" s="624"/>
      <c r="DI28" s="624"/>
      <c r="DJ28" s="624"/>
      <c r="DK28" s="625"/>
      <c r="DL28" s="632">
        <v>4615470</v>
      </c>
      <c r="DM28" s="624"/>
      <c r="DN28" s="624"/>
      <c r="DO28" s="624"/>
      <c r="DP28" s="624"/>
      <c r="DQ28" s="624"/>
      <c r="DR28" s="624"/>
      <c r="DS28" s="624"/>
      <c r="DT28" s="624"/>
      <c r="DU28" s="624"/>
      <c r="DV28" s="625"/>
      <c r="DW28" s="628">
        <v>17.899999999999999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124167</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4651530</v>
      </c>
      <c r="CS29" s="655"/>
      <c r="CT29" s="655"/>
      <c r="CU29" s="655"/>
      <c r="CV29" s="655"/>
      <c r="CW29" s="655"/>
      <c r="CX29" s="655"/>
      <c r="CY29" s="656"/>
      <c r="CZ29" s="628">
        <v>10.199999999999999</v>
      </c>
      <c r="DA29" s="653"/>
      <c r="DB29" s="653"/>
      <c r="DC29" s="657"/>
      <c r="DD29" s="632">
        <v>4615354</v>
      </c>
      <c r="DE29" s="655"/>
      <c r="DF29" s="655"/>
      <c r="DG29" s="655"/>
      <c r="DH29" s="655"/>
      <c r="DI29" s="655"/>
      <c r="DJ29" s="655"/>
      <c r="DK29" s="656"/>
      <c r="DL29" s="632">
        <v>4615354</v>
      </c>
      <c r="DM29" s="655"/>
      <c r="DN29" s="655"/>
      <c r="DO29" s="655"/>
      <c r="DP29" s="655"/>
      <c r="DQ29" s="655"/>
      <c r="DR29" s="655"/>
      <c r="DS29" s="655"/>
      <c r="DT29" s="655"/>
      <c r="DU29" s="655"/>
      <c r="DV29" s="656"/>
      <c r="DW29" s="628">
        <v>17.899999999999999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6291939</v>
      </c>
      <c r="S30" s="624"/>
      <c r="T30" s="624"/>
      <c r="U30" s="624"/>
      <c r="V30" s="624"/>
      <c r="W30" s="624"/>
      <c r="X30" s="624"/>
      <c r="Y30" s="625"/>
      <c r="Z30" s="626">
        <v>13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4443112</v>
      </c>
      <c r="CS30" s="624"/>
      <c r="CT30" s="624"/>
      <c r="CU30" s="624"/>
      <c r="CV30" s="624"/>
      <c r="CW30" s="624"/>
      <c r="CX30" s="624"/>
      <c r="CY30" s="625"/>
      <c r="CZ30" s="628">
        <v>9.8000000000000007</v>
      </c>
      <c r="DA30" s="653"/>
      <c r="DB30" s="653"/>
      <c r="DC30" s="657"/>
      <c r="DD30" s="632">
        <v>4408711</v>
      </c>
      <c r="DE30" s="624"/>
      <c r="DF30" s="624"/>
      <c r="DG30" s="624"/>
      <c r="DH30" s="624"/>
      <c r="DI30" s="624"/>
      <c r="DJ30" s="624"/>
      <c r="DK30" s="625"/>
      <c r="DL30" s="632">
        <v>4408711</v>
      </c>
      <c r="DM30" s="624"/>
      <c r="DN30" s="624"/>
      <c r="DO30" s="624"/>
      <c r="DP30" s="624"/>
      <c r="DQ30" s="624"/>
      <c r="DR30" s="624"/>
      <c r="DS30" s="624"/>
      <c r="DT30" s="624"/>
      <c r="DU30" s="624"/>
      <c r="DV30" s="625"/>
      <c r="DW30" s="628">
        <v>17.100000000000001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98.3</v>
      </c>
      <c r="BN31" s="667"/>
      <c r="BO31" s="667"/>
      <c r="BP31" s="667"/>
      <c r="BQ31" s="668"/>
      <c r="BR31" s="679">
        <v>99.3</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208418</v>
      </c>
      <c r="CS31" s="655"/>
      <c r="CT31" s="655"/>
      <c r="CU31" s="655"/>
      <c r="CV31" s="655"/>
      <c r="CW31" s="655"/>
      <c r="CX31" s="655"/>
      <c r="CY31" s="656"/>
      <c r="CZ31" s="628">
        <v>0.5</v>
      </c>
      <c r="DA31" s="653"/>
      <c r="DB31" s="653"/>
      <c r="DC31" s="657"/>
      <c r="DD31" s="632">
        <v>206643</v>
      </c>
      <c r="DE31" s="655"/>
      <c r="DF31" s="655"/>
      <c r="DG31" s="655"/>
      <c r="DH31" s="655"/>
      <c r="DI31" s="655"/>
      <c r="DJ31" s="655"/>
      <c r="DK31" s="656"/>
      <c r="DL31" s="632">
        <v>206643</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2708287</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98.9</v>
      </c>
      <c r="BN32" s="655"/>
      <c r="BO32" s="655"/>
      <c r="BP32" s="655"/>
      <c r="BQ32" s="678"/>
      <c r="BR32" s="680">
        <v>99.4</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v>116</v>
      </c>
      <c r="CS32" s="624"/>
      <c r="CT32" s="624"/>
      <c r="CU32" s="624"/>
      <c r="CV32" s="624"/>
      <c r="CW32" s="624"/>
      <c r="CX32" s="624"/>
      <c r="CY32" s="625"/>
      <c r="CZ32" s="628">
        <v>0</v>
      </c>
      <c r="DA32" s="653"/>
      <c r="DB32" s="653"/>
      <c r="DC32" s="657"/>
      <c r="DD32" s="632">
        <v>116</v>
      </c>
      <c r="DE32" s="624"/>
      <c r="DF32" s="624"/>
      <c r="DG32" s="624"/>
      <c r="DH32" s="624"/>
      <c r="DI32" s="624"/>
      <c r="DJ32" s="624"/>
      <c r="DK32" s="625"/>
      <c r="DL32" s="632">
        <v>116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60409</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99.3</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16123662</v>
      </c>
      <c r="CS33" s="655"/>
      <c r="CT33" s="655"/>
      <c r="CU33" s="655"/>
      <c r="CV33" s="655"/>
      <c r="CW33" s="655"/>
      <c r="CX33" s="655"/>
      <c r="CY33" s="656"/>
      <c r="CZ33" s="628">
        <v>35.5</v>
      </c>
      <c r="DA33" s="653"/>
      <c r="DB33" s="653"/>
      <c r="DC33" s="657"/>
      <c r="DD33" s="632">
        <v>11402437</v>
      </c>
      <c r="DE33" s="655"/>
      <c r="DF33" s="655"/>
      <c r="DG33" s="655"/>
      <c r="DH33" s="655"/>
      <c r="DI33" s="655"/>
      <c r="DJ33" s="655"/>
      <c r="DK33" s="656"/>
      <c r="DL33" s="632">
        <v>8498535</v>
      </c>
      <c r="DM33" s="655"/>
      <c r="DN33" s="655"/>
      <c r="DO33" s="655"/>
      <c r="DP33" s="655"/>
      <c r="DQ33" s="655"/>
      <c r="DR33" s="655"/>
      <c r="DS33" s="655"/>
      <c r="DT33" s="655"/>
      <c r="DU33" s="655"/>
      <c r="DV33" s="656"/>
      <c r="DW33" s="628">
        <v>32.9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1861108</v>
      </c>
      <c r="S34" s="624"/>
      <c r="T34" s="624"/>
      <c r="U34" s="624"/>
      <c r="V34" s="624"/>
      <c r="W34" s="624"/>
      <c r="X34" s="624"/>
      <c r="Y34" s="625"/>
      <c r="Z34" s="626">
        <v>3.8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5983673</v>
      </c>
      <c r="CS34" s="624"/>
      <c r="CT34" s="624"/>
      <c r="CU34" s="624"/>
      <c r="CV34" s="624"/>
      <c r="CW34" s="624"/>
      <c r="CX34" s="624"/>
      <c r="CY34" s="625"/>
      <c r="CZ34" s="628">
        <v>13.2</v>
      </c>
      <c r="DA34" s="653"/>
      <c r="DB34" s="653"/>
      <c r="DC34" s="657"/>
      <c r="DD34" s="632">
        <v>4422985</v>
      </c>
      <c r="DE34" s="624"/>
      <c r="DF34" s="624"/>
      <c r="DG34" s="624"/>
      <c r="DH34" s="624"/>
      <c r="DI34" s="624"/>
      <c r="DJ34" s="624"/>
      <c r="DK34" s="625"/>
      <c r="DL34" s="632">
        <v>3906682</v>
      </c>
      <c r="DM34" s="624"/>
      <c r="DN34" s="624"/>
      <c r="DO34" s="624"/>
      <c r="DP34" s="624"/>
      <c r="DQ34" s="624"/>
      <c r="DR34" s="624"/>
      <c r="DS34" s="624"/>
      <c r="DT34" s="624"/>
      <c r="DU34" s="624"/>
      <c r="DV34" s="625"/>
      <c r="DW34" s="628">
        <v>15.1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1744078</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314222</v>
      </c>
      <c r="CS35" s="655"/>
      <c r="CT35" s="655"/>
      <c r="CU35" s="655"/>
      <c r="CV35" s="655"/>
      <c r="CW35" s="655"/>
      <c r="CX35" s="655"/>
      <c r="CY35" s="656"/>
      <c r="CZ35" s="628">
        <v>0.7</v>
      </c>
      <c r="DA35" s="653"/>
      <c r="DB35" s="653"/>
      <c r="DC35" s="657"/>
      <c r="DD35" s="632">
        <v>202247</v>
      </c>
      <c r="DE35" s="655"/>
      <c r="DF35" s="655"/>
      <c r="DG35" s="655"/>
      <c r="DH35" s="655"/>
      <c r="DI35" s="655"/>
      <c r="DJ35" s="655"/>
      <c r="DK35" s="656"/>
      <c r="DL35" s="632">
        <v>202052</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3840369</v>
      </c>
      <c r="S36" s="624"/>
      <c r="T36" s="624"/>
      <c r="U36" s="624"/>
      <c r="V36" s="624"/>
      <c r="W36" s="624"/>
      <c r="X36" s="624"/>
      <c r="Y36" s="625"/>
      <c r="Z36" s="626">
        <v>7.9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5348583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196615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3593353</v>
      </c>
      <c r="CS36" s="624"/>
      <c r="CT36" s="624"/>
      <c r="CU36" s="624"/>
      <c r="CV36" s="624"/>
      <c r="CW36" s="624"/>
      <c r="CX36" s="624"/>
      <c r="CY36" s="625"/>
      <c r="CZ36" s="628">
        <v>7.9</v>
      </c>
      <c r="DA36" s="653"/>
      <c r="DB36" s="653"/>
      <c r="DC36" s="657"/>
      <c r="DD36" s="632">
        <v>2431115</v>
      </c>
      <c r="DE36" s="624"/>
      <c r="DF36" s="624"/>
      <c r="DG36" s="624"/>
      <c r="DH36" s="624"/>
      <c r="DI36" s="624"/>
      <c r="DJ36" s="624"/>
      <c r="DK36" s="625"/>
      <c r="DL36" s="632">
        <v>1146619</v>
      </c>
      <c r="DM36" s="624"/>
      <c r="DN36" s="624"/>
      <c r="DO36" s="624"/>
      <c r="DP36" s="624"/>
      <c r="DQ36" s="624"/>
      <c r="DR36" s="624"/>
      <c r="DS36" s="624"/>
      <c r="DT36" s="624"/>
      <c r="DU36" s="624"/>
      <c r="DV36" s="625"/>
      <c r="DW36" s="628">
        <v>4.4000000000000004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753930</v>
      </c>
      <c r="S37" s="624"/>
      <c r="T37" s="624"/>
      <c r="U37" s="624"/>
      <c r="V37" s="624"/>
      <c r="W37" s="624"/>
      <c r="X37" s="624"/>
      <c r="Y37" s="625"/>
      <c r="Z37" s="626">
        <v>1.6</v>
      </c>
      <c r="AA37" s="626"/>
      <c r="AB37" s="626"/>
      <c r="AC37" s="626"/>
      <c r="AD37" s="627">
        <v>3382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714190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66804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39794</v>
      </c>
      <c r="CS37" s="655"/>
      <c r="CT37" s="655"/>
      <c r="CU37" s="655"/>
      <c r="CV37" s="655"/>
      <c r="CW37" s="655"/>
      <c r="CX37" s="655"/>
      <c r="CY37" s="656"/>
      <c r="CZ37" s="628">
        <v>0.1</v>
      </c>
      <c r="DA37" s="653"/>
      <c r="DB37" s="653"/>
      <c r="DC37" s="657"/>
      <c r="DD37" s="632">
        <v>39794</v>
      </c>
      <c r="DE37" s="655"/>
      <c r="DF37" s="655"/>
      <c r="DG37" s="655"/>
      <c r="DH37" s="655"/>
      <c r="DI37" s="655"/>
      <c r="DJ37" s="655"/>
      <c r="DK37" s="656"/>
      <c r="DL37" s="632">
        <v>34794</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3404100</v>
      </c>
      <c r="S38" s="624"/>
      <c r="T38" s="624"/>
      <c r="U38" s="624"/>
      <c r="V38" s="624"/>
      <c r="W38" s="624"/>
      <c r="X38" s="624"/>
      <c r="Y38" s="625"/>
      <c r="Z38" s="626">
        <v>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169620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9168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4303055</v>
      </c>
      <c r="CS38" s="624"/>
      <c r="CT38" s="624"/>
      <c r="CU38" s="624"/>
      <c r="CV38" s="624"/>
      <c r="CW38" s="624"/>
      <c r="CX38" s="624"/>
      <c r="CY38" s="625"/>
      <c r="CZ38" s="628">
        <v>9.5</v>
      </c>
      <c r="DA38" s="653"/>
      <c r="DB38" s="653"/>
      <c r="DC38" s="657"/>
      <c r="DD38" s="632">
        <v>3544175</v>
      </c>
      <c r="DE38" s="624"/>
      <c r="DF38" s="624"/>
      <c r="DG38" s="624"/>
      <c r="DH38" s="624"/>
      <c r="DI38" s="624"/>
      <c r="DJ38" s="624"/>
      <c r="DK38" s="625"/>
      <c r="DL38" s="632">
        <v>3243182</v>
      </c>
      <c r="DM38" s="624"/>
      <c r="DN38" s="624"/>
      <c r="DO38" s="624"/>
      <c r="DP38" s="624"/>
      <c r="DQ38" s="624"/>
      <c r="DR38" s="624"/>
      <c r="DS38" s="624"/>
      <c r="DT38" s="624"/>
      <c r="DU38" s="624"/>
      <c r="DV38" s="625"/>
      <c r="DW38" s="628">
        <v>12.6</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161718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12983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1634459</v>
      </c>
      <c r="CS39" s="655"/>
      <c r="CT39" s="655"/>
      <c r="CU39" s="655"/>
      <c r="CV39" s="655"/>
      <c r="CW39" s="655"/>
      <c r="CX39" s="655"/>
      <c r="CY39" s="656"/>
      <c r="CZ39" s="628">
        <v>3.6</v>
      </c>
      <c r="DA39" s="653"/>
      <c r="DB39" s="653"/>
      <c r="DC39" s="657"/>
      <c r="DD39" s="632">
        <v>801515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106900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294900</v>
      </c>
      <c r="CS40" s="624"/>
      <c r="CT40" s="624"/>
      <c r="CU40" s="624"/>
      <c r="CV40" s="624"/>
      <c r="CW40" s="624"/>
      <c r="CX40" s="624"/>
      <c r="CY40" s="625"/>
      <c r="CZ40" s="628">
        <v>0.6</v>
      </c>
      <c r="DA40" s="653"/>
      <c r="DB40" s="653"/>
      <c r="DC40" s="657"/>
      <c r="DD40" s="632">
        <v>400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48549767</v>
      </c>
      <c r="S41" s="696"/>
      <c r="T41" s="696"/>
      <c r="U41" s="696"/>
      <c r="V41" s="696"/>
      <c r="W41" s="696"/>
      <c r="X41" s="696"/>
      <c r="Y41" s="700"/>
      <c r="Z41" s="701">
        <v>100</v>
      </c>
      <c r="AA41" s="701"/>
      <c r="AB41" s="701"/>
      <c r="AC41" s="701"/>
      <c r="AD41" s="702">
        <v>25704301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951000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3352055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442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7559828</v>
      </c>
      <c r="CS42" s="655"/>
      <c r="CT42" s="655"/>
      <c r="CU42" s="655"/>
      <c r="CV42" s="655"/>
      <c r="CW42" s="655"/>
      <c r="CX42" s="655"/>
      <c r="CY42" s="656"/>
      <c r="CZ42" s="628">
        <v>16.600000000000001</v>
      </c>
      <c r="DA42" s="653"/>
      <c r="DB42" s="653"/>
      <c r="DC42" s="657"/>
      <c r="DD42" s="632">
        <v>2453125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274978</v>
      </c>
      <c r="CS43" s="655"/>
      <c r="CT43" s="655"/>
      <c r="CU43" s="655"/>
      <c r="CV43" s="655"/>
      <c r="CW43" s="655"/>
      <c r="CX43" s="655"/>
      <c r="CY43" s="656"/>
      <c r="CZ43" s="628">
        <v>0.6</v>
      </c>
      <c r="DA43" s="653"/>
      <c r="DB43" s="653"/>
      <c r="DC43" s="657"/>
      <c r="DD43" s="632">
        <v>261523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7499016</v>
      </c>
      <c r="CS44" s="624"/>
      <c r="CT44" s="624"/>
      <c r="CU44" s="624"/>
      <c r="CV44" s="624"/>
      <c r="CW44" s="624"/>
      <c r="CX44" s="624"/>
      <c r="CY44" s="625"/>
      <c r="CZ44" s="628">
        <v>16.5</v>
      </c>
      <c r="DA44" s="629"/>
      <c r="DB44" s="629"/>
      <c r="DC44" s="635"/>
      <c r="DD44" s="632">
        <v>2433824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1540657</v>
      </c>
      <c r="CS45" s="655"/>
      <c r="CT45" s="655"/>
      <c r="CU45" s="655"/>
      <c r="CV45" s="655"/>
      <c r="CW45" s="655"/>
      <c r="CX45" s="655"/>
      <c r="CY45" s="656"/>
      <c r="CZ45" s="628">
        <v>3.4</v>
      </c>
      <c r="DA45" s="653"/>
      <c r="DB45" s="653"/>
      <c r="DC45" s="657"/>
      <c r="DD45" s="632">
        <v>305992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5680302</v>
      </c>
      <c r="CS46" s="624"/>
      <c r="CT46" s="624"/>
      <c r="CU46" s="624"/>
      <c r="CV46" s="624"/>
      <c r="CW46" s="624"/>
      <c r="CX46" s="624"/>
      <c r="CY46" s="625"/>
      <c r="CZ46" s="628">
        <v>12.5</v>
      </c>
      <c r="DA46" s="629"/>
      <c r="DB46" s="629"/>
      <c r="DC46" s="635"/>
      <c r="DD46" s="632">
        <v>2031272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60812</v>
      </c>
      <c r="CS47" s="655"/>
      <c r="CT47" s="655"/>
      <c r="CU47" s="655"/>
      <c r="CV47" s="655"/>
      <c r="CW47" s="655"/>
      <c r="CX47" s="655"/>
      <c r="CY47" s="656"/>
      <c r="CZ47" s="628">
        <v>0.1</v>
      </c>
      <c r="DA47" s="653"/>
      <c r="DB47" s="653"/>
      <c r="DC47" s="657"/>
      <c r="DD47" s="632">
        <v>19301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45433109</v>
      </c>
      <c r="CS49" s="682"/>
      <c r="CT49" s="682"/>
      <c r="CU49" s="682"/>
      <c r="CV49" s="682"/>
      <c r="CW49" s="682"/>
      <c r="CX49" s="682"/>
      <c r="CY49" s="711"/>
      <c r="CZ49" s="703">
        <v>100</v>
      </c>
      <c r="DA49" s="712"/>
      <c r="DB49" s="712"/>
      <c r="DC49" s="713"/>
      <c r="DD49" s="714">
        <v>29430179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IJFbLUgvF5KTi1BJ13sjRUnP0ZzK4p59aYKEXfB0OMVMDF3eFA0LFBNLaCHmpJBe2lY+LLQuQOYivg66QVL+Q==" saltValue="WPsJp0LutI8ZwPKJLrYB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3" zoomScaleNormal="63"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48324</v>
      </c>
      <c r="R7" s="753"/>
      <c r="S7" s="753"/>
      <c r="T7" s="753"/>
      <c r="U7" s="753"/>
      <c r="V7" s="753">
        <v>45208</v>
      </c>
      <c r="W7" s="753"/>
      <c r="X7" s="753"/>
      <c r="Y7" s="753"/>
      <c r="Z7" s="753"/>
      <c r="AA7" s="753">
        <v>3116</v>
      </c>
      <c r="AB7" s="753"/>
      <c r="AC7" s="753"/>
      <c r="AD7" s="753"/>
      <c r="AE7" s="754"/>
      <c r="AF7" s="755">
        <v>2722</v>
      </c>
      <c r="AG7" s="756"/>
      <c r="AH7" s="756"/>
      <c r="AI7" s="756"/>
      <c r="AJ7" s="757"/>
      <c r="AK7" s="758">
        <v>1677</v>
      </c>
      <c r="AL7" s="759"/>
      <c r="AM7" s="759"/>
      <c r="AN7" s="759"/>
      <c r="AO7" s="759"/>
      <c r="AP7" s="759">
        <v>49058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35</v>
      </c>
      <c r="CI7" s="744"/>
      <c r="CJ7" s="744"/>
      <c r="CK7" s="744"/>
      <c r="CL7" s="745"/>
      <c r="CM7" s="743">
        <v>534</v>
      </c>
      <c r="CN7" s="744"/>
      <c r="CO7" s="744"/>
      <c r="CP7" s="744"/>
      <c r="CQ7" s="745"/>
      <c r="CR7" s="743">
        <v>100</v>
      </c>
      <c r="CS7" s="744"/>
      <c r="CT7" s="744"/>
      <c r="CU7" s="744"/>
      <c r="CV7" s="745"/>
      <c r="CW7" s="743" t="s">
        <v>496</v>
      </c>
      <c r="CX7" s="744"/>
      <c r="CY7" s="744"/>
      <c r="CZ7" s="744"/>
      <c r="DA7" s="745"/>
      <c r="DB7" s="743" t="s">
        <v>496</v>
      </c>
      <c r="DC7" s="744"/>
      <c r="DD7" s="744"/>
      <c r="DE7" s="744"/>
      <c r="DF7" s="745"/>
      <c r="DG7" s="743" t="s">
        <v>496</v>
      </c>
      <c r="DH7" s="744"/>
      <c r="DI7" s="744"/>
      <c r="DJ7" s="744"/>
      <c r="DK7" s="745"/>
      <c r="DL7" s="743" t="s">
        <v>496</v>
      </c>
      <c r="DM7" s="744"/>
      <c r="DN7" s="744"/>
      <c r="DO7" s="744"/>
      <c r="DP7" s="745"/>
      <c r="DQ7" s="743" t="s">
        <v>496</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17</v>
      </c>
      <c r="R8" s="784"/>
      <c r="S8" s="784"/>
      <c r="T8" s="784"/>
      <c r="U8" s="784"/>
      <c r="V8" s="784">
        <v>16</v>
      </c>
      <c r="W8" s="784"/>
      <c r="X8" s="784"/>
      <c r="Y8" s="784"/>
      <c r="Z8" s="784"/>
      <c r="AA8" s="784">
        <v>0</v>
      </c>
      <c r="AB8" s="784"/>
      <c r="AC8" s="784"/>
      <c r="AD8" s="784"/>
      <c r="AE8" s="785"/>
      <c r="AF8" s="786">
        <v>0</v>
      </c>
      <c r="AG8" s="787"/>
      <c r="AH8" s="787"/>
      <c r="AI8" s="787"/>
      <c r="AJ8" s="788"/>
      <c r="AK8" s="769">
        <v>16</v>
      </c>
      <c r="AL8" s="770"/>
      <c r="AM8" s="770"/>
      <c r="AN8" s="770"/>
      <c r="AO8" s="770"/>
      <c r="AP8" s="770" t="s">
        <v>558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0</v>
      </c>
      <c r="CI8" s="777"/>
      <c r="CJ8" s="777"/>
      <c r="CK8" s="777"/>
      <c r="CL8" s="778"/>
      <c r="CM8" s="776">
        <v>121</v>
      </c>
      <c r="CN8" s="777"/>
      <c r="CO8" s="777"/>
      <c r="CP8" s="777"/>
      <c r="CQ8" s="778"/>
      <c r="CR8" s="776">
        <v>54</v>
      </c>
      <c r="CS8" s="777"/>
      <c r="CT8" s="777"/>
      <c r="CU8" s="777"/>
      <c r="CV8" s="778"/>
      <c r="CW8" s="776">
        <v>28</v>
      </c>
      <c r="CX8" s="777"/>
      <c r="CY8" s="777"/>
      <c r="CZ8" s="777"/>
      <c r="DA8" s="778"/>
      <c r="DB8" s="776" t="s">
        <v>496</v>
      </c>
      <c r="DC8" s="777"/>
      <c r="DD8" s="777"/>
      <c r="DE8" s="777"/>
      <c r="DF8" s="778"/>
      <c r="DG8" s="776" t="s">
        <v>496</v>
      </c>
      <c r="DH8" s="777"/>
      <c r="DI8" s="777"/>
      <c r="DJ8" s="777"/>
      <c r="DK8" s="778"/>
      <c r="DL8" s="776" t="s">
        <v>496</v>
      </c>
      <c r="DM8" s="777"/>
      <c r="DN8" s="777"/>
      <c r="DO8" s="777"/>
      <c r="DP8" s="778"/>
      <c r="DQ8" s="776" t="s">
        <v>496</v>
      </c>
      <c r="DR8" s="777"/>
      <c r="DS8" s="777"/>
      <c r="DT8" s="777"/>
      <c r="DU8" s="778"/>
      <c r="DV8" s="773"/>
      <c r="DW8" s="774"/>
      <c r="DX8" s="774"/>
      <c r="DY8" s="774"/>
      <c r="DZ8" s="779"/>
      <c r="EA8" s="222"/>
    </row>
    <row r="9" spans="1:131" s="223" customFormat="1" ht="26.25" customHeight="1" x14ac:dyDescent="0.15">
      <c r="A9" s="226">
        <v>3</v>
      </c>
      <c r="B9" s="780" t="s">
        <v>557</v>
      </c>
      <c r="C9" s="781"/>
      <c r="D9" s="781"/>
      <c r="E9" s="781"/>
      <c r="F9" s="781"/>
      <c r="G9" s="781"/>
      <c r="H9" s="781"/>
      <c r="I9" s="781"/>
      <c r="J9" s="781"/>
      <c r="K9" s="781"/>
      <c r="L9" s="781"/>
      <c r="M9" s="781"/>
      <c r="N9" s="781"/>
      <c r="O9" s="781"/>
      <c r="P9" s="782"/>
      <c r="Q9" s="783">
        <v>244</v>
      </c>
      <c r="R9" s="784"/>
      <c r="S9" s="784"/>
      <c r="T9" s="784"/>
      <c r="U9" s="784"/>
      <c r="V9" s="784">
        <v>244</v>
      </c>
      <c r="W9" s="784"/>
      <c r="X9" s="784"/>
      <c r="Y9" s="784"/>
      <c r="Z9" s="784"/>
      <c r="AA9" s="784">
        <v>0</v>
      </c>
      <c r="AB9" s="784"/>
      <c r="AC9" s="784"/>
      <c r="AD9" s="784"/>
      <c r="AE9" s="785"/>
      <c r="AF9" s="786">
        <v>0</v>
      </c>
      <c r="AG9" s="787"/>
      <c r="AH9" s="787"/>
      <c r="AI9" s="787"/>
      <c r="AJ9" s="788"/>
      <c r="AK9" s="769">
        <v>8</v>
      </c>
      <c r="AL9" s="770"/>
      <c r="AM9" s="770"/>
      <c r="AN9" s="770"/>
      <c r="AO9" s="770"/>
      <c r="AP9" s="770">
        <v>237</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28</v>
      </c>
      <c r="CI9" s="777"/>
      <c r="CJ9" s="777"/>
      <c r="CK9" s="777"/>
      <c r="CL9" s="778"/>
      <c r="CM9" s="776">
        <v>395</v>
      </c>
      <c r="CN9" s="777"/>
      <c r="CO9" s="777"/>
      <c r="CP9" s="777"/>
      <c r="CQ9" s="778"/>
      <c r="CR9" s="776">
        <v>75</v>
      </c>
      <c r="CS9" s="777"/>
      <c r="CT9" s="777"/>
      <c r="CU9" s="777"/>
      <c r="CV9" s="778"/>
      <c r="CW9" s="776" t="s">
        <v>496</v>
      </c>
      <c r="CX9" s="777"/>
      <c r="CY9" s="777"/>
      <c r="CZ9" s="777"/>
      <c r="DA9" s="778"/>
      <c r="DB9" s="776" t="s">
        <v>496</v>
      </c>
      <c r="DC9" s="777"/>
      <c r="DD9" s="777"/>
      <c r="DE9" s="777"/>
      <c r="DF9" s="778"/>
      <c r="DG9" s="776" t="s">
        <v>496</v>
      </c>
      <c r="DH9" s="777"/>
      <c r="DI9" s="777"/>
      <c r="DJ9" s="777"/>
      <c r="DK9" s="778"/>
      <c r="DL9" s="776" t="s">
        <v>496</v>
      </c>
      <c r="DM9" s="777"/>
      <c r="DN9" s="777"/>
      <c r="DO9" s="777"/>
      <c r="DP9" s="778"/>
      <c r="DQ9" s="776" t="s">
        <v>496</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6</v>
      </c>
      <c r="CI10" s="777"/>
      <c r="CJ10" s="777"/>
      <c r="CK10" s="777"/>
      <c r="CL10" s="778"/>
      <c r="CM10" s="776">
        <v>50</v>
      </c>
      <c r="CN10" s="777"/>
      <c r="CO10" s="777"/>
      <c r="CP10" s="777"/>
      <c r="CQ10" s="778"/>
      <c r="CR10" s="776">
        <v>7</v>
      </c>
      <c r="CS10" s="777"/>
      <c r="CT10" s="777"/>
      <c r="CU10" s="777"/>
      <c r="CV10" s="778"/>
      <c r="CW10" s="776" t="s">
        <v>496</v>
      </c>
      <c r="CX10" s="777"/>
      <c r="CY10" s="777"/>
      <c r="CZ10" s="777"/>
      <c r="DA10" s="778"/>
      <c r="DB10" s="776" t="s">
        <v>496</v>
      </c>
      <c r="DC10" s="777"/>
      <c r="DD10" s="777"/>
      <c r="DE10" s="777"/>
      <c r="DF10" s="778"/>
      <c r="DG10" s="776" t="s">
        <v>496</v>
      </c>
      <c r="DH10" s="777"/>
      <c r="DI10" s="777"/>
      <c r="DJ10" s="777"/>
      <c r="DK10" s="778"/>
      <c r="DL10" s="776" t="s">
        <v>496</v>
      </c>
      <c r="DM10" s="777"/>
      <c r="DN10" s="777"/>
      <c r="DO10" s="777"/>
      <c r="DP10" s="778"/>
      <c r="DQ10" s="776" t="s">
        <v>496</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48550</v>
      </c>
      <c r="R23" s="793"/>
      <c r="S23" s="793"/>
      <c r="T23" s="793"/>
      <c r="U23" s="793"/>
      <c r="V23" s="793">
        <v>45433</v>
      </c>
      <c r="W23" s="793"/>
      <c r="X23" s="793"/>
      <c r="Y23" s="793"/>
      <c r="Z23" s="793"/>
      <c r="AA23" s="793">
        <v>3117</v>
      </c>
      <c r="AB23" s="793"/>
      <c r="AC23" s="793"/>
      <c r="AD23" s="793"/>
      <c r="AE23" s="794"/>
      <c r="AF23" s="795">
        <v>2722</v>
      </c>
      <c r="AG23" s="793"/>
      <c r="AH23" s="793"/>
      <c r="AI23" s="793"/>
      <c r="AJ23" s="796"/>
      <c r="AK23" s="797"/>
      <c r="AL23" s="798"/>
      <c r="AM23" s="798"/>
      <c r="AN23" s="798"/>
      <c r="AO23" s="798"/>
      <c r="AP23" s="793">
        <v>49295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8318</v>
      </c>
      <c r="R28" s="823"/>
      <c r="S28" s="823"/>
      <c r="T28" s="823"/>
      <c r="U28" s="823"/>
      <c r="V28" s="823">
        <v>8122</v>
      </c>
      <c r="W28" s="823"/>
      <c r="X28" s="823"/>
      <c r="Y28" s="823"/>
      <c r="Z28" s="823"/>
      <c r="AA28" s="823">
        <v>197</v>
      </c>
      <c r="AB28" s="823"/>
      <c r="AC28" s="823"/>
      <c r="AD28" s="823"/>
      <c r="AE28" s="824"/>
      <c r="AF28" s="825">
        <v>197</v>
      </c>
      <c r="AG28" s="823"/>
      <c r="AH28" s="823"/>
      <c r="AI28" s="823"/>
      <c r="AJ28" s="826"/>
      <c r="AK28" s="827">
        <v>915</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69</v>
      </c>
      <c r="R29" s="784"/>
      <c r="S29" s="784"/>
      <c r="T29" s="784"/>
      <c r="U29" s="784"/>
      <c r="V29" s="784">
        <v>69</v>
      </c>
      <c r="W29" s="784"/>
      <c r="X29" s="784"/>
      <c r="Y29" s="784"/>
      <c r="Z29" s="784"/>
      <c r="AA29" s="784">
        <v>0</v>
      </c>
      <c r="AB29" s="784"/>
      <c r="AC29" s="784"/>
      <c r="AD29" s="784"/>
      <c r="AE29" s="785"/>
      <c r="AF29" s="786">
        <v>0</v>
      </c>
      <c r="AG29" s="787"/>
      <c r="AH29" s="787"/>
      <c r="AI29" s="787"/>
      <c r="AJ29" s="788"/>
      <c r="AK29" s="834">
        <v>36</v>
      </c>
      <c r="AL29" s="830"/>
      <c r="AM29" s="830"/>
      <c r="AN29" s="830"/>
      <c r="AO29" s="830"/>
      <c r="AP29" s="830">
        <v>10</v>
      </c>
      <c r="AQ29" s="830"/>
      <c r="AR29" s="830"/>
      <c r="AS29" s="830"/>
      <c r="AT29" s="830"/>
      <c r="AU29" s="830">
        <v>5</v>
      </c>
      <c r="AV29" s="830"/>
      <c r="AW29" s="830"/>
      <c r="AX29" s="830"/>
      <c r="AY29" s="830"/>
      <c r="AZ29" s="831" t="s">
        <v>558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11273</v>
      </c>
      <c r="R30" s="784"/>
      <c r="S30" s="784"/>
      <c r="T30" s="784"/>
      <c r="U30" s="784"/>
      <c r="V30" s="784">
        <v>11166</v>
      </c>
      <c r="W30" s="784"/>
      <c r="X30" s="784"/>
      <c r="Y30" s="784"/>
      <c r="Z30" s="784"/>
      <c r="AA30" s="784">
        <v>107</v>
      </c>
      <c r="AB30" s="784"/>
      <c r="AC30" s="784"/>
      <c r="AD30" s="784"/>
      <c r="AE30" s="785"/>
      <c r="AF30" s="786">
        <v>107</v>
      </c>
      <c r="AG30" s="787"/>
      <c r="AH30" s="787"/>
      <c r="AI30" s="787"/>
      <c r="AJ30" s="788"/>
      <c r="AK30" s="834">
        <v>1732</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29</v>
      </c>
      <c r="R31" s="784"/>
      <c r="S31" s="784"/>
      <c r="T31" s="784"/>
      <c r="U31" s="784"/>
      <c r="V31" s="784">
        <v>17</v>
      </c>
      <c r="W31" s="784"/>
      <c r="X31" s="784"/>
      <c r="Y31" s="784"/>
      <c r="Z31" s="784"/>
      <c r="AA31" s="784">
        <v>12</v>
      </c>
      <c r="AB31" s="784"/>
      <c r="AC31" s="784"/>
      <c r="AD31" s="784"/>
      <c r="AE31" s="785"/>
      <c r="AF31" s="786">
        <v>12</v>
      </c>
      <c r="AG31" s="787"/>
      <c r="AH31" s="787"/>
      <c r="AI31" s="787"/>
      <c r="AJ31" s="788"/>
      <c r="AK31" s="834" t="s">
        <v>558</v>
      </c>
      <c r="AL31" s="830"/>
      <c r="AM31" s="830"/>
      <c r="AN31" s="830"/>
      <c r="AO31" s="830"/>
      <c r="AP31" s="830" t="s">
        <v>558</v>
      </c>
      <c r="AQ31" s="830"/>
      <c r="AR31" s="830"/>
      <c r="AS31" s="830"/>
      <c r="AT31" s="830"/>
      <c r="AU31" s="830" t="s">
        <v>558</v>
      </c>
      <c r="AV31" s="830"/>
      <c r="AW31" s="830"/>
      <c r="AX31" s="830"/>
      <c r="AY31" s="830"/>
      <c r="AZ31" s="831" t="s">
        <v>558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112</v>
      </c>
      <c r="R32" s="784"/>
      <c r="S32" s="784"/>
      <c r="T32" s="784"/>
      <c r="U32" s="784"/>
      <c r="V32" s="784">
        <v>112</v>
      </c>
      <c r="W32" s="784"/>
      <c r="X32" s="784"/>
      <c r="Y32" s="784"/>
      <c r="Z32" s="784"/>
      <c r="AA32" s="784">
        <v>0</v>
      </c>
      <c r="AB32" s="784"/>
      <c r="AC32" s="784"/>
      <c r="AD32" s="784"/>
      <c r="AE32" s="785"/>
      <c r="AF32" s="786">
        <v>0</v>
      </c>
      <c r="AG32" s="787"/>
      <c r="AH32" s="787"/>
      <c r="AI32" s="787"/>
      <c r="AJ32" s="788"/>
      <c r="AK32" s="834">
        <v>62</v>
      </c>
      <c r="AL32" s="830"/>
      <c r="AM32" s="830"/>
      <c r="AN32" s="830"/>
      <c r="AO32" s="830"/>
      <c r="AP32" s="830" t="s">
        <v>558</v>
      </c>
      <c r="AQ32" s="830"/>
      <c r="AR32" s="830"/>
      <c r="AS32" s="830"/>
      <c r="AT32" s="830"/>
      <c r="AU32" s="830" t="s">
        <v>558</v>
      </c>
      <c r="AV32" s="830"/>
      <c r="AW32" s="830"/>
      <c r="AX32" s="830"/>
      <c r="AY32" s="830"/>
      <c r="AZ32" s="831" t="s">
        <v>558</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1629</v>
      </c>
      <c r="R33" s="784"/>
      <c r="S33" s="784"/>
      <c r="T33" s="784"/>
      <c r="U33" s="784"/>
      <c r="V33" s="784">
        <v>1558</v>
      </c>
      <c r="W33" s="784"/>
      <c r="X33" s="784"/>
      <c r="Y33" s="784"/>
      <c r="Z33" s="784"/>
      <c r="AA33" s="784">
        <v>71</v>
      </c>
      <c r="AB33" s="784"/>
      <c r="AC33" s="784"/>
      <c r="AD33" s="784"/>
      <c r="AE33" s="785"/>
      <c r="AF33" s="786">
        <v>71</v>
      </c>
      <c r="AG33" s="787"/>
      <c r="AH33" s="787"/>
      <c r="AI33" s="787"/>
      <c r="AJ33" s="788"/>
      <c r="AK33" s="834">
        <v>415</v>
      </c>
      <c r="AL33" s="830"/>
      <c r="AM33" s="830"/>
      <c r="AN33" s="830"/>
      <c r="AO33" s="830"/>
      <c r="AP33" s="830" t="s">
        <v>558</v>
      </c>
      <c r="AQ33" s="830"/>
      <c r="AR33" s="830"/>
      <c r="AS33" s="830"/>
      <c r="AT33" s="830"/>
      <c r="AU33" s="830" t="s">
        <v>558</v>
      </c>
      <c r="AV33" s="830"/>
      <c r="AW33" s="830"/>
      <c r="AX33" s="830"/>
      <c r="AY33" s="830"/>
      <c r="AZ33" s="831" t="s">
        <v>558</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2038</v>
      </c>
      <c r="R34" s="784"/>
      <c r="S34" s="784"/>
      <c r="T34" s="784"/>
      <c r="U34" s="784"/>
      <c r="V34" s="784">
        <v>1994</v>
      </c>
      <c r="W34" s="784"/>
      <c r="X34" s="784"/>
      <c r="Y34" s="784"/>
      <c r="Z34" s="784"/>
      <c r="AA34" s="784">
        <v>45</v>
      </c>
      <c r="AB34" s="784"/>
      <c r="AC34" s="784"/>
      <c r="AD34" s="784"/>
      <c r="AE34" s="785"/>
      <c r="AF34" s="786">
        <v>2746</v>
      </c>
      <c r="AG34" s="787"/>
      <c r="AH34" s="787"/>
      <c r="AI34" s="787"/>
      <c r="AJ34" s="788"/>
      <c r="AK34" s="834">
        <v>170</v>
      </c>
      <c r="AL34" s="830"/>
      <c r="AM34" s="830"/>
      <c r="AN34" s="830"/>
      <c r="AO34" s="830"/>
      <c r="AP34" s="830">
        <v>12000</v>
      </c>
      <c r="AQ34" s="830"/>
      <c r="AR34" s="830"/>
      <c r="AS34" s="830"/>
      <c r="AT34" s="830"/>
      <c r="AU34" s="830">
        <v>2736</v>
      </c>
      <c r="AV34" s="830"/>
      <c r="AW34" s="830"/>
      <c r="AX34" s="830"/>
      <c r="AY34" s="830"/>
      <c r="AZ34" s="831" t="s">
        <v>558</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2910</v>
      </c>
      <c r="R35" s="784"/>
      <c r="S35" s="784"/>
      <c r="T35" s="784"/>
      <c r="U35" s="784"/>
      <c r="V35" s="784">
        <v>2354</v>
      </c>
      <c r="W35" s="784"/>
      <c r="X35" s="784"/>
      <c r="Y35" s="784"/>
      <c r="Z35" s="784"/>
      <c r="AA35" s="784">
        <v>556</v>
      </c>
      <c r="AB35" s="784"/>
      <c r="AC35" s="784"/>
      <c r="AD35" s="784"/>
      <c r="AE35" s="785"/>
      <c r="AF35" s="786">
        <v>6753</v>
      </c>
      <c r="AG35" s="787"/>
      <c r="AH35" s="787"/>
      <c r="AI35" s="787"/>
      <c r="AJ35" s="788"/>
      <c r="AK35" s="834">
        <v>162</v>
      </c>
      <c r="AL35" s="830"/>
      <c r="AM35" s="830"/>
      <c r="AN35" s="830"/>
      <c r="AO35" s="830"/>
      <c r="AP35" s="830">
        <v>12960</v>
      </c>
      <c r="AQ35" s="830"/>
      <c r="AR35" s="830"/>
      <c r="AS35" s="830"/>
      <c r="AT35" s="830"/>
      <c r="AU35" s="830">
        <v>207</v>
      </c>
      <c r="AV35" s="830"/>
      <c r="AW35" s="830"/>
      <c r="AX35" s="830"/>
      <c r="AY35" s="830"/>
      <c r="AZ35" s="831" t="s">
        <v>558</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1794</v>
      </c>
      <c r="R36" s="784"/>
      <c r="S36" s="784"/>
      <c r="T36" s="784"/>
      <c r="U36" s="784"/>
      <c r="V36" s="784">
        <v>1740</v>
      </c>
      <c r="W36" s="784"/>
      <c r="X36" s="784"/>
      <c r="Y36" s="784"/>
      <c r="Z36" s="784"/>
      <c r="AA36" s="784">
        <v>54</v>
      </c>
      <c r="AB36" s="784"/>
      <c r="AC36" s="784"/>
      <c r="AD36" s="784"/>
      <c r="AE36" s="785"/>
      <c r="AF36" s="786">
        <v>369</v>
      </c>
      <c r="AG36" s="787"/>
      <c r="AH36" s="787"/>
      <c r="AI36" s="787"/>
      <c r="AJ36" s="788"/>
      <c r="AK36" s="834">
        <v>714</v>
      </c>
      <c r="AL36" s="830"/>
      <c r="AM36" s="830"/>
      <c r="AN36" s="830"/>
      <c r="AO36" s="830"/>
      <c r="AP36" s="830">
        <v>7041</v>
      </c>
      <c r="AQ36" s="830"/>
      <c r="AR36" s="830"/>
      <c r="AS36" s="830"/>
      <c r="AT36" s="830"/>
      <c r="AU36" s="830">
        <v>4471</v>
      </c>
      <c r="AV36" s="830"/>
      <c r="AW36" s="830"/>
      <c r="AX36" s="830"/>
      <c r="AY36" s="830"/>
      <c r="AZ36" s="831" t="s">
        <v>558</v>
      </c>
      <c r="BA36" s="831"/>
      <c r="BB36" s="831"/>
      <c r="BC36" s="831"/>
      <c r="BD36" s="831"/>
      <c r="BE36" s="832" t="s">
        <v>396</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399</v>
      </c>
      <c r="C37" s="781"/>
      <c r="D37" s="781"/>
      <c r="E37" s="781"/>
      <c r="F37" s="781"/>
      <c r="G37" s="781"/>
      <c r="H37" s="781"/>
      <c r="I37" s="781"/>
      <c r="J37" s="781"/>
      <c r="K37" s="781"/>
      <c r="L37" s="781"/>
      <c r="M37" s="781"/>
      <c r="N37" s="781"/>
      <c r="O37" s="781"/>
      <c r="P37" s="782"/>
      <c r="Q37" s="783">
        <v>757</v>
      </c>
      <c r="R37" s="784"/>
      <c r="S37" s="784"/>
      <c r="T37" s="784"/>
      <c r="U37" s="784"/>
      <c r="V37" s="784">
        <v>403</v>
      </c>
      <c r="W37" s="784"/>
      <c r="X37" s="784"/>
      <c r="Y37" s="784"/>
      <c r="Z37" s="784"/>
      <c r="AA37" s="784">
        <v>355</v>
      </c>
      <c r="AB37" s="784"/>
      <c r="AC37" s="784"/>
      <c r="AD37" s="784"/>
      <c r="AE37" s="785"/>
      <c r="AF37" s="786">
        <v>342</v>
      </c>
      <c r="AG37" s="787"/>
      <c r="AH37" s="787"/>
      <c r="AI37" s="787"/>
      <c r="AJ37" s="788"/>
      <c r="AK37" s="834" t="s">
        <v>558</v>
      </c>
      <c r="AL37" s="830"/>
      <c r="AM37" s="830"/>
      <c r="AN37" s="830"/>
      <c r="AO37" s="830"/>
      <c r="AP37" s="830">
        <v>528</v>
      </c>
      <c r="AQ37" s="830"/>
      <c r="AR37" s="830"/>
      <c r="AS37" s="830"/>
      <c r="AT37" s="830"/>
      <c r="AU37" s="830" t="s">
        <v>558</v>
      </c>
      <c r="AV37" s="830"/>
      <c r="AW37" s="830"/>
      <c r="AX37" s="830"/>
      <c r="AY37" s="830"/>
      <c r="AZ37" s="831" t="s">
        <v>558</v>
      </c>
      <c r="BA37" s="831"/>
      <c r="BB37" s="831"/>
      <c r="BC37" s="831"/>
      <c r="BD37" s="831"/>
      <c r="BE37" s="832" t="s">
        <v>400</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401</v>
      </c>
      <c r="C38" s="781"/>
      <c r="D38" s="781"/>
      <c r="E38" s="781"/>
      <c r="F38" s="781"/>
      <c r="G38" s="781"/>
      <c r="H38" s="781"/>
      <c r="I38" s="781"/>
      <c r="J38" s="781"/>
      <c r="K38" s="781"/>
      <c r="L38" s="781"/>
      <c r="M38" s="781"/>
      <c r="N38" s="781"/>
      <c r="O38" s="781"/>
      <c r="P38" s="782"/>
      <c r="Q38" s="783">
        <v>898</v>
      </c>
      <c r="R38" s="784"/>
      <c r="S38" s="784"/>
      <c r="T38" s="784"/>
      <c r="U38" s="784"/>
      <c r="V38" s="784">
        <v>1315</v>
      </c>
      <c r="W38" s="784"/>
      <c r="X38" s="784"/>
      <c r="Y38" s="784"/>
      <c r="Z38" s="784"/>
      <c r="AA38" s="784">
        <v>-417</v>
      </c>
      <c r="AB38" s="784"/>
      <c r="AC38" s="784"/>
      <c r="AD38" s="784"/>
      <c r="AE38" s="785"/>
      <c r="AF38" s="786" t="s">
        <v>122</v>
      </c>
      <c r="AG38" s="787"/>
      <c r="AH38" s="787"/>
      <c r="AI38" s="787"/>
      <c r="AJ38" s="788"/>
      <c r="AK38" s="834" t="s">
        <v>558</v>
      </c>
      <c r="AL38" s="830"/>
      <c r="AM38" s="830"/>
      <c r="AN38" s="830"/>
      <c r="AO38" s="830"/>
      <c r="AP38" s="830">
        <v>5411</v>
      </c>
      <c r="AQ38" s="830"/>
      <c r="AR38" s="830"/>
      <c r="AS38" s="830"/>
      <c r="AT38" s="830"/>
      <c r="AU38" s="830" t="s">
        <v>558</v>
      </c>
      <c r="AV38" s="830"/>
      <c r="AW38" s="830"/>
      <c r="AX38" s="830"/>
      <c r="AY38" s="830"/>
      <c r="AZ38" s="831" t="s">
        <v>558</v>
      </c>
      <c r="BA38" s="831"/>
      <c r="BB38" s="831"/>
      <c r="BC38" s="831"/>
      <c r="BD38" s="831"/>
      <c r="BE38" s="832" t="s">
        <v>400</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t="s">
        <v>402</v>
      </c>
      <c r="C39" s="781"/>
      <c r="D39" s="781"/>
      <c r="E39" s="781"/>
      <c r="F39" s="781"/>
      <c r="G39" s="781"/>
      <c r="H39" s="781"/>
      <c r="I39" s="781"/>
      <c r="J39" s="781"/>
      <c r="K39" s="781"/>
      <c r="L39" s="781"/>
      <c r="M39" s="781"/>
      <c r="N39" s="781"/>
      <c r="O39" s="781"/>
      <c r="P39" s="782"/>
      <c r="Q39" s="783">
        <v>1468</v>
      </c>
      <c r="R39" s="784"/>
      <c r="S39" s="784"/>
      <c r="T39" s="784"/>
      <c r="U39" s="784"/>
      <c r="V39" s="784">
        <v>389</v>
      </c>
      <c r="W39" s="784"/>
      <c r="X39" s="784"/>
      <c r="Y39" s="784"/>
      <c r="Z39" s="784"/>
      <c r="AA39" s="784">
        <v>1079</v>
      </c>
      <c r="AB39" s="784"/>
      <c r="AC39" s="784"/>
      <c r="AD39" s="784"/>
      <c r="AE39" s="785"/>
      <c r="AF39" s="786" t="s">
        <v>122</v>
      </c>
      <c r="AG39" s="787"/>
      <c r="AH39" s="787"/>
      <c r="AI39" s="787"/>
      <c r="AJ39" s="788"/>
      <c r="AK39" s="834" t="s">
        <v>558</v>
      </c>
      <c r="AL39" s="830"/>
      <c r="AM39" s="830"/>
      <c r="AN39" s="830"/>
      <c r="AO39" s="830"/>
      <c r="AP39" s="830">
        <v>2916</v>
      </c>
      <c r="AQ39" s="830"/>
      <c r="AR39" s="830"/>
      <c r="AS39" s="830"/>
      <c r="AT39" s="830"/>
      <c r="AU39" s="830">
        <v>1837</v>
      </c>
      <c r="AV39" s="830"/>
      <c r="AW39" s="830"/>
      <c r="AX39" s="830"/>
      <c r="AY39" s="830"/>
      <c r="AZ39" s="831" t="s">
        <v>558</v>
      </c>
      <c r="BA39" s="831"/>
      <c r="BB39" s="831"/>
      <c r="BC39" s="831"/>
      <c r="BD39" s="831"/>
      <c r="BE39" s="832" t="s">
        <v>400</v>
      </c>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t="s">
        <v>403</v>
      </c>
      <c r="C40" s="781"/>
      <c r="D40" s="781"/>
      <c r="E40" s="781"/>
      <c r="F40" s="781"/>
      <c r="G40" s="781"/>
      <c r="H40" s="781"/>
      <c r="I40" s="781"/>
      <c r="J40" s="781"/>
      <c r="K40" s="781"/>
      <c r="L40" s="781"/>
      <c r="M40" s="781"/>
      <c r="N40" s="781"/>
      <c r="O40" s="781"/>
      <c r="P40" s="782"/>
      <c r="Q40" s="783">
        <v>1815</v>
      </c>
      <c r="R40" s="784"/>
      <c r="S40" s="784"/>
      <c r="T40" s="784"/>
      <c r="U40" s="784"/>
      <c r="V40" s="784">
        <v>1596</v>
      </c>
      <c r="W40" s="784"/>
      <c r="X40" s="784"/>
      <c r="Y40" s="784"/>
      <c r="Z40" s="784"/>
      <c r="AA40" s="784">
        <v>219</v>
      </c>
      <c r="AB40" s="784"/>
      <c r="AC40" s="784"/>
      <c r="AD40" s="784"/>
      <c r="AE40" s="785"/>
      <c r="AF40" s="786" t="s">
        <v>122</v>
      </c>
      <c r="AG40" s="787"/>
      <c r="AH40" s="787"/>
      <c r="AI40" s="787"/>
      <c r="AJ40" s="788"/>
      <c r="AK40" s="834" t="s">
        <v>558</v>
      </c>
      <c r="AL40" s="830"/>
      <c r="AM40" s="830"/>
      <c r="AN40" s="830"/>
      <c r="AO40" s="830"/>
      <c r="AP40" s="830">
        <v>2356</v>
      </c>
      <c r="AQ40" s="830"/>
      <c r="AR40" s="830"/>
      <c r="AS40" s="830"/>
      <c r="AT40" s="830"/>
      <c r="AU40" s="830" t="s">
        <v>558</v>
      </c>
      <c r="AV40" s="830"/>
      <c r="AW40" s="830"/>
      <c r="AX40" s="830"/>
      <c r="AY40" s="830"/>
      <c r="AZ40" s="831" t="s">
        <v>558</v>
      </c>
      <c r="BA40" s="831"/>
      <c r="BB40" s="831"/>
      <c r="BC40" s="831"/>
      <c r="BD40" s="831"/>
      <c r="BE40" s="832" t="s">
        <v>400</v>
      </c>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10597</v>
      </c>
      <c r="AG63" s="844"/>
      <c r="AH63" s="844"/>
      <c r="AI63" s="844"/>
      <c r="AJ63" s="845"/>
      <c r="AK63" s="846"/>
      <c r="AL63" s="841"/>
      <c r="AM63" s="841"/>
      <c r="AN63" s="841"/>
      <c r="AO63" s="841"/>
      <c r="AP63" s="844">
        <v>43222</v>
      </c>
      <c r="AQ63" s="844"/>
      <c r="AR63" s="844"/>
      <c r="AS63" s="844"/>
      <c r="AT63" s="844"/>
      <c r="AU63" s="844">
        <v>9256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568</v>
      </c>
      <c r="C68" s="870"/>
      <c r="D68" s="870"/>
      <c r="E68" s="870"/>
      <c r="F68" s="870"/>
      <c r="G68" s="870"/>
      <c r="H68" s="870"/>
      <c r="I68" s="870"/>
      <c r="J68" s="870"/>
      <c r="K68" s="870"/>
      <c r="L68" s="870"/>
      <c r="M68" s="870"/>
      <c r="N68" s="870"/>
      <c r="O68" s="870"/>
      <c r="P68" s="871"/>
      <c r="Q68" s="872">
        <v>9471</v>
      </c>
      <c r="R68" s="866"/>
      <c r="S68" s="866"/>
      <c r="T68" s="866"/>
      <c r="U68" s="866"/>
      <c r="V68" s="866">
        <v>8936</v>
      </c>
      <c r="W68" s="866"/>
      <c r="X68" s="866"/>
      <c r="Y68" s="866"/>
      <c r="Z68" s="866"/>
      <c r="AA68" s="866">
        <v>535</v>
      </c>
      <c r="AB68" s="866"/>
      <c r="AC68" s="866"/>
      <c r="AD68" s="866"/>
      <c r="AE68" s="866"/>
      <c r="AF68" s="866">
        <v>535</v>
      </c>
      <c r="AG68" s="866"/>
      <c r="AH68" s="866"/>
      <c r="AI68" s="866"/>
      <c r="AJ68" s="866"/>
      <c r="AK68" s="866" t="s">
        <v>558</v>
      </c>
      <c r="AL68" s="866"/>
      <c r="AM68" s="866"/>
      <c r="AN68" s="866"/>
      <c r="AO68" s="866"/>
      <c r="AP68" s="866" t="s">
        <v>558</v>
      </c>
      <c r="AQ68" s="866"/>
      <c r="AR68" s="866"/>
      <c r="AS68" s="866"/>
      <c r="AT68" s="866"/>
      <c r="AU68" s="866" t="s">
        <v>558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569</v>
      </c>
      <c r="C69" s="874"/>
      <c r="D69" s="874"/>
      <c r="E69" s="874"/>
      <c r="F69" s="874"/>
      <c r="G69" s="874"/>
      <c r="H69" s="874"/>
      <c r="I69" s="874"/>
      <c r="J69" s="874"/>
      <c r="K69" s="874"/>
      <c r="L69" s="874"/>
      <c r="M69" s="874"/>
      <c r="N69" s="874"/>
      <c r="O69" s="874"/>
      <c r="P69" s="875"/>
      <c r="Q69" s="876">
        <v>547</v>
      </c>
      <c r="R69" s="830"/>
      <c r="S69" s="830"/>
      <c r="T69" s="830"/>
      <c r="U69" s="830"/>
      <c r="V69" s="830">
        <v>545</v>
      </c>
      <c r="W69" s="830"/>
      <c r="X69" s="830"/>
      <c r="Y69" s="830"/>
      <c r="Z69" s="830"/>
      <c r="AA69" s="830">
        <v>2</v>
      </c>
      <c r="AB69" s="830"/>
      <c r="AC69" s="830"/>
      <c r="AD69" s="830"/>
      <c r="AE69" s="830"/>
      <c r="AF69" s="830">
        <v>2</v>
      </c>
      <c r="AG69" s="830"/>
      <c r="AH69" s="830"/>
      <c r="AI69" s="830"/>
      <c r="AJ69" s="830"/>
      <c r="AK69" s="830" t="s">
        <v>558</v>
      </c>
      <c r="AL69" s="830"/>
      <c r="AM69" s="830"/>
      <c r="AN69" s="830"/>
      <c r="AO69" s="830"/>
      <c r="AP69" s="830" t="s">
        <v>558</v>
      </c>
      <c r="AQ69" s="830"/>
      <c r="AR69" s="830"/>
      <c r="AS69" s="830"/>
      <c r="AT69" s="830"/>
      <c r="AU69" s="830" t="s">
        <v>558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570</v>
      </c>
      <c r="C70" s="874"/>
      <c r="D70" s="874"/>
      <c r="E70" s="874"/>
      <c r="F70" s="874"/>
      <c r="G70" s="874"/>
      <c r="H70" s="874"/>
      <c r="I70" s="874"/>
      <c r="J70" s="874"/>
      <c r="K70" s="874"/>
      <c r="L70" s="874"/>
      <c r="M70" s="874"/>
      <c r="N70" s="874"/>
      <c r="O70" s="874"/>
      <c r="P70" s="875"/>
      <c r="Q70" s="876">
        <v>20</v>
      </c>
      <c r="R70" s="830"/>
      <c r="S70" s="830"/>
      <c r="T70" s="830"/>
      <c r="U70" s="830"/>
      <c r="V70" s="830">
        <v>17</v>
      </c>
      <c r="W70" s="830"/>
      <c r="X70" s="830"/>
      <c r="Y70" s="830"/>
      <c r="Z70" s="830"/>
      <c r="AA70" s="830">
        <v>3</v>
      </c>
      <c r="AB70" s="830"/>
      <c r="AC70" s="830"/>
      <c r="AD70" s="830"/>
      <c r="AE70" s="830"/>
      <c r="AF70" s="830">
        <v>3</v>
      </c>
      <c r="AG70" s="830"/>
      <c r="AH70" s="830"/>
      <c r="AI70" s="830"/>
      <c r="AJ70" s="830"/>
      <c r="AK70" s="830" t="s">
        <v>558</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571</v>
      </c>
      <c r="C71" s="874"/>
      <c r="D71" s="874"/>
      <c r="E71" s="874"/>
      <c r="F71" s="874"/>
      <c r="G71" s="874"/>
      <c r="H71" s="874"/>
      <c r="I71" s="874"/>
      <c r="J71" s="874"/>
      <c r="K71" s="874"/>
      <c r="L71" s="874"/>
      <c r="M71" s="874"/>
      <c r="N71" s="874"/>
      <c r="O71" s="874"/>
      <c r="P71" s="875"/>
      <c r="Q71" s="876">
        <v>33</v>
      </c>
      <c r="R71" s="830"/>
      <c r="S71" s="830"/>
      <c r="T71" s="830"/>
      <c r="U71" s="830"/>
      <c r="V71" s="830">
        <v>33</v>
      </c>
      <c r="W71" s="830"/>
      <c r="X71" s="830"/>
      <c r="Y71" s="830"/>
      <c r="Z71" s="830"/>
      <c r="AA71" s="830">
        <v>0</v>
      </c>
      <c r="AB71" s="830"/>
      <c r="AC71" s="830"/>
      <c r="AD71" s="830"/>
      <c r="AE71" s="830"/>
      <c r="AF71" s="830">
        <v>0</v>
      </c>
      <c r="AG71" s="830"/>
      <c r="AH71" s="830"/>
      <c r="AI71" s="830"/>
      <c r="AJ71" s="830"/>
      <c r="AK71" s="830">
        <v>5</v>
      </c>
      <c r="AL71" s="830"/>
      <c r="AM71" s="830"/>
      <c r="AN71" s="830"/>
      <c r="AO71" s="830"/>
      <c r="AP71" s="830" t="s">
        <v>558</v>
      </c>
      <c r="AQ71" s="830"/>
      <c r="AR71" s="830"/>
      <c r="AS71" s="830"/>
      <c r="AT71" s="830"/>
      <c r="AU71" s="830" t="s">
        <v>558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572</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0</v>
      </c>
      <c r="AB72" s="830"/>
      <c r="AC72" s="830"/>
      <c r="AD72" s="830"/>
      <c r="AE72" s="830"/>
      <c r="AF72" s="830">
        <v>0</v>
      </c>
      <c r="AG72" s="830"/>
      <c r="AH72" s="830"/>
      <c r="AI72" s="830"/>
      <c r="AJ72" s="830"/>
      <c r="AK72" s="830" t="s">
        <v>558</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573</v>
      </c>
      <c r="C73" s="874"/>
      <c r="D73" s="874"/>
      <c r="E73" s="874"/>
      <c r="F73" s="874"/>
      <c r="G73" s="874"/>
      <c r="H73" s="874"/>
      <c r="I73" s="874"/>
      <c r="J73" s="874"/>
      <c r="K73" s="874"/>
      <c r="L73" s="874"/>
      <c r="M73" s="874"/>
      <c r="N73" s="874"/>
      <c r="O73" s="874"/>
      <c r="P73" s="875"/>
      <c r="Q73" s="876">
        <v>100</v>
      </c>
      <c r="R73" s="830"/>
      <c r="S73" s="830"/>
      <c r="T73" s="830"/>
      <c r="U73" s="830"/>
      <c r="V73" s="830">
        <v>100</v>
      </c>
      <c r="W73" s="830"/>
      <c r="X73" s="830"/>
      <c r="Y73" s="830"/>
      <c r="Z73" s="830"/>
      <c r="AA73" s="830">
        <v>0</v>
      </c>
      <c r="AB73" s="830"/>
      <c r="AC73" s="830"/>
      <c r="AD73" s="830"/>
      <c r="AE73" s="830"/>
      <c r="AF73" s="830">
        <v>0</v>
      </c>
      <c r="AG73" s="830"/>
      <c r="AH73" s="830"/>
      <c r="AI73" s="830"/>
      <c r="AJ73" s="830"/>
      <c r="AK73" s="830">
        <v>56</v>
      </c>
      <c r="AL73" s="830"/>
      <c r="AM73" s="830"/>
      <c r="AN73" s="830"/>
      <c r="AO73" s="830"/>
      <c r="AP73" s="830" t="s">
        <v>558</v>
      </c>
      <c r="AQ73" s="830"/>
      <c r="AR73" s="830"/>
      <c r="AS73" s="830"/>
      <c r="AT73" s="830"/>
      <c r="AU73" s="830" t="s">
        <v>558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574</v>
      </c>
      <c r="C74" s="874"/>
      <c r="D74" s="874"/>
      <c r="E74" s="874"/>
      <c r="F74" s="874"/>
      <c r="G74" s="874"/>
      <c r="H74" s="874"/>
      <c r="I74" s="874"/>
      <c r="J74" s="874"/>
      <c r="K74" s="874"/>
      <c r="L74" s="874"/>
      <c r="M74" s="874"/>
      <c r="N74" s="874"/>
      <c r="O74" s="874"/>
      <c r="P74" s="875"/>
      <c r="Q74" s="876">
        <v>146</v>
      </c>
      <c r="R74" s="830"/>
      <c r="S74" s="830"/>
      <c r="T74" s="830"/>
      <c r="U74" s="830"/>
      <c r="V74" s="830">
        <v>105</v>
      </c>
      <c r="W74" s="830"/>
      <c r="X74" s="830"/>
      <c r="Y74" s="830"/>
      <c r="Z74" s="830"/>
      <c r="AA74" s="830">
        <v>41</v>
      </c>
      <c r="AB74" s="830"/>
      <c r="AC74" s="830"/>
      <c r="AD74" s="830"/>
      <c r="AE74" s="830"/>
      <c r="AF74" s="830">
        <v>41</v>
      </c>
      <c r="AG74" s="830"/>
      <c r="AH74" s="830"/>
      <c r="AI74" s="830"/>
      <c r="AJ74" s="830"/>
      <c r="AK74" s="830" t="s">
        <v>558</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575</v>
      </c>
      <c r="C75" s="874"/>
      <c r="D75" s="874"/>
      <c r="E75" s="874"/>
      <c r="F75" s="874"/>
      <c r="G75" s="874"/>
      <c r="H75" s="874"/>
      <c r="I75" s="874"/>
      <c r="J75" s="874"/>
      <c r="K75" s="874"/>
      <c r="L75" s="874"/>
      <c r="M75" s="874"/>
      <c r="N75" s="874"/>
      <c r="O75" s="874"/>
      <c r="P75" s="875"/>
      <c r="Q75" s="877">
        <v>75</v>
      </c>
      <c r="R75" s="878"/>
      <c r="S75" s="878"/>
      <c r="T75" s="878"/>
      <c r="U75" s="834"/>
      <c r="V75" s="879">
        <v>59</v>
      </c>
      <c r="W75" s="878"/>
      <c r="X75" s="878"/>
      <c r="Y75" s="878"/>
      <c r="Z75" s="834"/>
      <c r="AA75" s="879">
        <v>15</v>
      </c>
      <c r="AB75" s="878"/>
      <c r="AC75" s="878"/>
      <c r="AD75" s="878"/>
      <c r="AE75" s="834"/>
      <c r="AF75" s="879">
        <v>15</v>
      </c>
      <c r="AG75" s="878"/>
      <c r="AH75" s="878"/>
      <c r="AI75" s="878"/>
      <c r="AJ75" s="834"/>
      <c r="AK75" s="879" t="s">
        <v>558</v>
      </c>
      <c r="AL75" s="878"/>
      <c r="AM75" s="878"/>
      <c r="AN75" s="878"/>
      <c r="AO75" s="834"/>
      <c r="AP75" s="879" t="s">
        <v>558</v>
      </c>
      <c r="AQ75" s="878"/>
      <c r="AR75" s="878"/>
      <c r="AS75" s="878"/>
      <c r="AT75" s="834"/>
      <c r="AU75" s="879" t="s">
        <v>558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576</v>
      </c>
      <c r="C76" s="874"/>
      <c r="D76" s="874"/>
      <c r="E76" s="874"/>
      <c r="F76" s="874"/>
      <c r="G76" s="874"/>
      <c r="H76" s="874"/>
      <c r="I76" s="874"/>
      <c r="J76" s="874"/>
      <c r="K76" s="874"/>
      <c r="L76" s="874"/>
      <c r="M76" s="874"/>
      <c r="N76" s="874"/>
      <c r="O76" s="874"/>
      <c r="P76" s="875"/>
      <c r="Q76" s="877">
        <v>234605</v>
      </c>
      <c r="R76" s="878"/>
      <c r="S76" s="878"/>
      <c r="T76" s="878"/>
      <c r="U76" s="834"/>
      <c r="V76" s="879">
        <v>227058</v>
      </c>
      <c r="W76" s="878"/>
      <c r="X76" s="878"/>
      <c r="Y76" s="878"/>
      <c r="Z76" s="834"/>
      <c r="AA76" s="879">
        <v>7546</v>
      </c>
      <c r="AB76" s="878"/>
      <c r="AC76" s="878"/>
      <c r="AD76" s="878"/>
      <c r="AE76" s="834"/>
      <c r="AF76" s="879">
        <v>7546</v>
      </c>
      <c r="AG76" s="878"/>
      <c r="AH76" s="878"/>
      <c r="AI76" s="878"/>
      <c r="AJ76" s="834"/>
      <c r="AK76" s="879" t="s">
        <v>558</v>
      </c>
      <c r="AL76" s="878"/>
      <c r="AM76" s="878"/>
      <c r="AN76" s="878"/>
      <c r="AO76" s="834"/>
      <c r="AP76" s="879" t="s">
        <v>558</v>
      </c>
      <c r="AQ76" s="878"/>
      <c r="AR76" s="878"/>
      <c r="AS76" s="878"/>
      <c r="AT76" s="834"/>
      <c r="AU76" s="879" t="s">
        <v>558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8142</v>
      </c>
      <c r="AG88" s="844"/>
      <c r="AH88" s="844"/>
      <c r="AI88" s="844"/>
      <c r="AJ88" s="844"/>
      <c r="AK88" s="841"/>
      <c r="AL88" s="841"/>
      <c r="AM88" s="841"/>
      <c r="AN88" s="841"/>
      <c r="AO88" s="841"/>
      <c r="AP88" s="844" t="s">
        <v>496</v>
      </c>
      <c r="AQ88" s="844"/>
      <c r="AR88" s="844"/>
      <c r="AS88" s="844"/>
      <c r="AT88" s="844"/>
      <c r="AU88" s="844" t="s">
        <v>496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410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236</v>
      </c>
      <c r="CS102" s="852"/>
      <c r="CT102" s="852"/>
      <c r="CU102" s="852"/>
      <c r="CV102" s="891"/>
      <c r="CW102" s="890">
        <v>28</v>
      </c>
      <c r="CX102" s="852"/>
      <c r="CY102" s="852"/>
      <c r="CZ102" s="852"/>
      <c r="DA102" s="891"/>
      <c r="DB102" s="890" t="s">
        <v>496</v>
      </c>
      <c r="DC102" s="852"/>
      <c r="DD102" s="852"/>
      <c r="DE102" s="852"/>
      <c r="DF102" s="891"/>
      <c r="DG102" s="890" t="s">
        <v>496</v>
      </c>
      <c r="DH102" s="852"/>
      <c r="DI102" s="852"/>
      <c r="DJ102" s="852"/>
      <c r="DK102" s="891"/>
      <c r="DL102" s="890" t="s">
        <v>496</v>
      </c>
      <c r="DM102" s="852"/>
      <c r="DN102" s="852"/>
      <c r="DO102" s="852"/>
      <c r="DP102" s="891"/>
      <c r="DQ102" s="890" t="s">
        <v>496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418</v>
      </c>
      <c r="AB109" s="893"/>
      <c r="AC109" s="893"/>
      <c r="AD109" s="893"/>
      <c r="AE109" s="894"/>
      <c r="AF109" s="892" t="s">
        <v>419</v>
      </c>
      <c r="AG109" s="893"/>
      <c r="AH109" s="893"/>
      <c r="AI109" s="893"/>
      <c r="AJ109" s="894"/>
      <c r="AK109" s="892" t="s">
        <v>294</v>
      </c>
      <c r="AL109" s="893"/>
      <c r="AM109" s="893"/>
      <c r="AN109" s="893"/>
      <c r="AO109" s="894"/>
      <c r="AP109" s="892" t="s">
        <v>420</v>
      </c>
      <c r="AQ109" s="893"/>
      <c r="AR109" s="893"/>
      <c r="AS109" s="893"/>
      <c r="AT109" s="895"/>
      <c r="AU109" s="91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418</v>
      </c>
      <c r="BR109" s="893"/>
      <c r="BS109" s="893"/>
      <c r="BT109" s="893"/>
      <c r="BU109" s="894"/>
      <c r="BV109" s="892" t="s">
        <v>419</v>
      </c>
      <c r="BW109" s="893"/>
      <c r="BX109" s="893"/>
      <c r="BY109" s="893"/>
      <c r="BZ109" s="894"/>
      <c r="CA109" s="892" t="s">
        <v>294</v>
      </c>
      <c r="CB109" s="893"/>
      <c r="CC109" s="893"/>
      <c r="CD109" s="893"/>
      <c r="CE109" s="894"/>
      <c r="CF109" s="913" t="s">
        <v>420</v>
      </c>
      <c r="CG109" s="913"/>
      <c r="CH109" s="913"/>
      <c r="CI109" s="913"/>
      <c r="CJ109" s="913"/>
      <c r="CK109" s="892" t="s">
        <v>421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418</v>
      </c>
      <c r="DH109" s="893"/>
      <c r="DI109" s="893"/>
      <c r="DJ109" s="893"/>
      <c r="DK109" s="894"/>
      <c r="DL109" s="892" t="s">
        <v>419</v>
      </c>
      <c r="DM109" s="893"/>
      <c r="DN109" s="893"/>
      <c r="DO109" s="893"/>
      <c r="DP109" s="894"/>
      <c r="DQ109" s="892" t="s">
        <v>294</v>
      </c>
      <c r="DR109" s="893"/>
      <c r="DS109" s="893"/>
      <c r="DT109" s="893"/>
      <c r="DU109" s="894"/>
      <c r="DV109" s="892" t="s">
        <v>420</v>
      </c>
      <c r="DW109" s="893"/>
      <c r="DX109" s="893"/>
      <c r="DY109" s="893"/>
      <c r="DZ109" s="895"/>
    </row>
    <row r="110" spans="1:131" s="218" customFormat="1" ht="26.25" customHeight="1" x14ac:dyDescent="0.15">
      <c r="A110" s="896" t="s">
        <v>422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5059935</v>
      </c>
      <c r="AB110" s="900"/>
      <c r="AC110" s="900"/>
      <c r="AD110" s="900"/>
      <c r="AE110" s="901"/>
      <c r="AF110" s="902">
        <v>4927447</v>
      </c>
      <c r="AG110" s="900"/>
      <c r="AH110" s="900"/>
      <c r="AI110" s="900"/>
      <c r="AJ110" s="901"/>
      <c r="AK110" s="902">
        <v>4651530</v>
      </c>
      <c r="AL110" s="900"/>
      <c r="AM110" s="900"/>
      <c r="AN110" s="900"/>
      <c r="AO110" s="901"/>
      <c r="AP110" s="903">
        <v>21.6</v>
      </c>
      <c r="AQ110" s="904"/>
      <c r="AR110" s="904"/>
      <c r="AS110" s="904"/>
      <c r="AT110" s="905"/>
      <c r="AU110" s="906" t="s">
        <v>69</v>
      </c>
      <c r="AV110" s="907"/>
      <c r="AW110" s="907"/>
      <c r="AX110" s="907"/>
      <c r="AY110" s="907"/>
      <c r="AZ110" s="929" t="s">
        <v>423</v>
      </c>
      <c r="BA110" s="897"/>
      <c r="BB110" s="897"/>
      <c r="BC110" s="897"/>
      <c r="BD110" s="897"/>
      <c r="BE110" s="897"/>
      <c r="BF110" s="897"/>
      <c r="BG110" s="897"/>
      <c r="BH110" s="897"/>
      <c r="BI110" s="897"/>
      <c r="BJ110" s="897"/>
      <c r="BK110" s="897"/>
      <c r="BL110" s="897"/>
      <c r="BM110" s="897"/>
      <c r="BN110" s="897"/>
      <c r="BO110" s="897"/>
      <c r="BP110" s="898"/>
      <c r="BQ110" s="930">
        <v>55405663</v>
      </c>
      <c r="BR110" s="931"/>
      <c r="BS110" s="931"/>
      <c r="BT110" s="931"/>
      <c r="BU110" s="931"/>
      <c r="BV110" s="931">
        <v>50333951</v>
      </c>
      <c r="BW110" s="931"/>
      <c r="BX110" s="931"/>
      <c r="BY110" s="931"/>
      <c r="BZ110" s="931"/>
      <c r="CA110" s="931">
        <v>49294939</v>
      </c>
      <c r="CB110" s="931"/>
      <c r="CC110" s="931"/>
      <c r="CD110" s="931"/>
      <c r="CE110" s="931"/>
      <c r="CF110" s="944">
        <v>229.4</v>
      </c>
      <c r="CG110" s="945"/>
      <c r="CH110" s="945"/>
      <c r="CI110" s="945"/>
      <c r="CJ110" s="945"/>
      <c r="CK110" s="946" t="s">
        <v>424</v>
      </c>
      <c r="CL110" s="947"/>
      <c r="CM110" s="929" t="s">
        <v>425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429</v>
      </c>
      <c r="B112" s="953"/>
      <c r="C112" s="923" t="s">
        <v>430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431</v>
      </c>
      <c r="BA112" s="923"/>
      <c r="BB112" s="923"/>
      <c r="BC112" s="923"/>
      <c r="BD112" s="923"/>
      <c r="BE112" s="923"/>
      <c r="BF112" s="923"/>
      <c r="BG112" s="923"/>
      <c r="BH112" s="923"/>
      <c r="BI112" s="923"/>
      <c r="BJ112" s="923"/>
      <c r="BK112" s="923"/>
      <c r="BL112" s="923"/>
      <c r="BM112" s="923"/>
      <c r="BN112" s="923"/>
      <c r="BO112" s="923"/>
      <c r="BP112" s="924"/>
      <c r="BQ112" s="925">
        <v>11012982</v>
      </c>
      <c r="BR112" s="926"/>
      <c r="BS112" s="926"/>
      <c r="BT112" s="926"/>
      <c r="BU112" s="926"/>
      <c r="BV112" s="926">
        <v>11348966</v>
      </c>
      <c r="BW112" s="926"/>
      <c r="BX112" s="926"/>
      <c r="BY112" s="926"/>
      <c r="BZ112" s="926"/>
      <c r="CA112" s="926">
        <v>9255819</v>
      </c>
      <c r="CB112" s="926"/>
      <c r="CC112" s="926"/>
      <c r="CD112" s="926"/>
      <c r="CE112" s="926"/>
      <c r="CF112" s="920">
        <v>43.1</v>
      </c>
      <c r="CG112" s="921"/>
      <c r="CH112" s="921"/>
      <c r="CI112" s="921"/>
      <c r="CJ112" s="921"/>
      <c r="CK112" s="948"/>
      <c r="CL112" s="949"/>
      <c r="CM112" s="922" t="s">
        <v>432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732725</v>
      </c>
      <c r="AB113" s="938"/>
      <c r="AC113" s="938"/>
      <c r="AD113" s="938"/>
      <c r="AE113" s="939"/>
      <c r="AF113" s="940">
        <v>748660</v>
      </c>
      <c r="AG113" s="938"/>
      <c r="AH113" s="938"/>
      <c r="AI113" s="938"/>
      <c r="AJ113" s="939"/>
      <c r="AK113" s="940">
        <v>722469</v>
      </c>
      <c r="AL113" s="938"/>
      <c r="AM113" s="938"/>
      <c r="AN113" s="938"/>
      <c r="AO113" s="939"/>
      <c r="AP113" s="941">
        <v>3.4</v>
      </c>
      <c r="AQ113" s="942"/>
      <c r="AR113" s="942"/>
      <c r="AS113" s="942"/>
      <c r="AT113" s="943"/>
      <c r="AU113" s="908"/>
      <c r="AV113" s="909"/>
      <c r="AW113" s="909"/>
      <c r="AX113" s="909"/>
      <c r="AY113" s="909"/>
      <c r="AZ113" s="922" t="s">
        <v>434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437</v>
      </c>
      <c r="BA114" s="923"/>
      <c r="BB114" s="923"/>
      <c r="BC114" s="923"/>
      <c r="BD114" s="923"/>
      <c r="BE114" s="923"/>
      <c r="BF114" s="923"/>
      <c r="BG114" s="923"/>
      <c r="BH114" s="923"/>
      <c r="BI114" s="923"/>
      <c r="BJ114" s="923"/>
      <c r="BK114" s="923"/>
      <c r="BL114" s="923"/>
      <c r="BM114" s="923"/>
      <c r="BN114" s="923"/>
      <c r="BO114" s="923"/>
      <c r="BP114" s="924"/>
      <c r="BQ114" s="925">
        <v>5305684</v>
      </c>
      <c r="BR114" s="926"/>
      <c r="BS114" s="926"/>
      <c r="BT114" s="926"/>
      <c r="BU114" s="926"/>
      <c r="BV114" s="926">
        <v>5245197</v>
      </c>
      <c r="BW114" s="926"/>
      <c r="BX114" s="926"/>
      <c r="BY114" s="926"/>
      <c r="BZ114" s="926"/>
      <c r="CA114" s="926">
        <v>5094756</v>
      </c>
      <c r="CB114" s="926"/>
      <c r="CC114" s="926"/>
      <c r="CD114" s="926"/>
      <c r="CE114" s="926"/>
      <c r="CF114" s="920">
        <v>23.7</v>
      </c>
      <c r="CG114" s="921"/>
      <c r="CH114" s="921"/>
      <c r="CI114" s="921"/>
      <c r="CJ114" s="921"/>
      <c r="CK114" s="948"/>
      <c r="CL114" s="949"/>
      <c r="CM114" s="922" t="s">
        <v>438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23647</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440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445</v>
      </c>
      <c r="Z117" s="894"/>
      <c r="AA117" s="978">
        <v>5816307</v>
      </c>
      <c r="AB117" s="979"/>
      <c r="AC117" s="979"/>
      <c r="AD117" s="979"/>
      <c r="AE117" s="980"/>
      <c r="AF117" s="981">
        <v>5676107</v>
      </c>
      <c r="AG117" s="979"/>
      <c r="AH117" s="979"/>
      <c r="AI117" s="979"/>
      <c r="AJ117" s="980"/>
      <c r="AK117" s="981">
        <v>5373999</v>
      </c>
      <c r="AL117" s="979"/>
      <c r="AM117" s="979"/>
      <c r="AN117" s="979"/>
      <c r="AO117" s="980"/>
      <c r="AP117" s="982"/>
      <c r="AQ117" s="983"/>
      <c r="AR117" s="983"/>
      <c r="AS117" s="983"/>
      <c r="AT117" s="984"/>
      <c r="AU117" s="908"/>
      <c r="AV117" s="909"/>
      <c r="AW117" s="909"/>
      <c r="AX117" s="909"/>
      <c r="AY117" s="909"/>
      <c r="AZ117" s="974" t="s">
        <v>446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418</v>
      </c>
      <c r="AB118" s="893"/>
      <c r="AC118" s="893"/>
      <c r="AD118" s="893"/>
      <c r="AE118" s="894"/>
      <c r="AF118" s="892" t="s">
        <v>419</v>
      </c>
      <c r="AG118" s="893"/>
      <c r="AH118" s="893"/>
      <c r="AI118" s="893"/>
      <c r="AJ118" s="894"/>
      <c r="AK118" s="892" t="s">
        <v>294</v>
      </c>
      <c r="AL118" s="893"/>
      <c r="AM118" s="893"/>
      <c r="AN118" s="893"/>
      <c r="AO118" s="894"/>
      <c r="AP118" s="970" t="s">
        <v>420</v>
      </c>
      <c r="AQ118" s="971"/>
      <c r="AR118" s="971"/>
      <c r="AS118" s="971"/>
      <c r="AT118" s="972"/>
      <c r="AU118" s="908"/>
      <c r="AV118" s="909"/>
      <c r="AW118" s="909"/>
      <c r="AX118" s="909"/>
      <c r="AY118" s="909"/>
      <c r="AZ118" s="973" t="s">
        <v>448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424</v>
      </c>
      <c r="B119" s="947"/>
      <c r="C119" s="929" t="s">
        <v>425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450</v>
      </c>
      <c r="BP119" s="1005"/>
      <c r="BQ119" s="999">
        <v>71724329</v>
      </c>
      <c r="BR119" s="1000"/>
      <c r="BS119" s="1000"/>
      <c r="BT119" s="1000"/>
      <c r="BU119" s="1000"/>
      <c r="BV119" s="1000">
        <v>66928114</v>
      </c>
      <c r="BW119" s="1000"/>
      <c r="BX119" s="1000"/>
      <c r="BY119" s="1000"/>
      <c r="BZ119" s="1000"/>
      <c r="CA119" s="1000">
        <v>63645514</v>
      </c>
      <c r="CB119" s="1000"/>
      <c r="CC119" s="1000"/>
      <c r="CD119" s="1000"/>
      <c r="CE119" s="1000"/>
      <c r="CF119" s="1001"/>
      <c r="CG119" s="1002"/>
      <c r="CH119" s="1002"/>
      <c r="CI119" s="1002"/>
      <c r="CJ119" s="1003"/>
      <c r="CK119" s="950"/>
      <c r="CL119" s="951"/>
      <c r="CM119" s="973" t="s">
        <v>451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452</v>
      </c>
      <c r="AV120" s="992"/>
      <c r="AW120" s="992"/>
      <c r="AX120" s="992"/>
      <c r="AY120" s="993"/>
      <c r="AZ120" s="929" t="s">
        <v>453</v>
      </c>
      <c r="BA120" s="897"/>
      <c r="BB120" s="897"/>
      <c r="BC120" s="897"/>
      <c r="BD120" s="897"/>
      <c r="BE120" s="897"/>
      <c r="BF120" s="897"/>
      <c r="BG120" s="897"/>
      <c r="BH120" s="897"/>
      <c r="BI120" s="897"/>
      <c r="BJ120" s="897"/>
      <c r="BK120" s="897"/>
      <c r="BL120" s="897"/>
      <c r="BM120" s="897"/>
      <c r="BN120" s="897"/>
      <c r="BO120" s="897"/>
      <c r="BP120" s="898"/>
      <c r="BQ120" s="930">
        <v>13860333</v>
      </c>
      <c r="BR120" s="931"/>
      <c r="BS120" s="931"/>
      <c r="BT120" s="931"/>
      <c r="BU120" s="931"/>
      <c r="BV120" s="931">
        <v>12717928</v>
      </c>
      <c r="BW120" s="931"/>
      <c r="BX120" s="931"/>
      <c r="BY120" s="931"/>
      <c r="BZ120" s="931"/>
      <c r="CA120" s="931">
        <v>13065056</v>
      </c>
      <c r="CB120" s="931"/>
      <c r="CC120" s="931"/>
      <c r="CD120" s="931"/>
      <c r="CE120" s="931"/>
      <c r="CF120" s="944">
        <v>60.8</v>
      </c>
      <c r="CG120" s="945"/>
      <c r="CH120" s="945"/>
      <c r="CI120" s="945"/>
      <c r="CJ120" s="945"/>
      <c r="CK120" s="1006" t="s">
        <v>454</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4483156</v>
      </c>
      <c r="DH120" s="931"/>
      <c r="DI120" s="931"/>
      <c r="DJ120" s="931"/>
      <c r="DK120" s="931"/>
      <c r="DL120" s="931">
        <v>4300748</v>
      </c>
      <c r="DM120" s="931"/>
      <c r="DN120" s="931"/>
      <c r="DO120" s="931"/>
      <c r="DP120" s="931"/>
      <c r="DQ120" s="931">
        <v>4470904</v>
      </c>
      <c r="DR120" s="931"/>
      <c r="DS120" s="931"/>
      <c r="DT120" s="931"/>
      <c r="DU120" s="931"/>
      <c r="DV120" s="932">
        <v>20.8</v>
      </c>
      <c r="DW120" s="932"/>
      <c r="DX120" s="932"/>
      <c r="DY120" s="932"/>
      <c r="DZ120" s="933"/>
    </row>
    <row r="121" spans="1:130" s="218" customFormat="1" ht="26.25" customHeight="1" x14ac:dyDescent="0.15">
      <c r="A121" s="1057"/>
      <c r="B121" s="949"/>
      <c r="C121" s="974" t="s">
        <v>455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456</v>
      </c>
      <c r="BA121" s="923"/>
      <c r="BB121" s="923"/>
      <c r="BC121" s="923"/>
      <c r="BD121" s="923"/>
      <c r="BE121" s="923"/>
      <c r="BF121" s="923"/>
      <c r="BG121" s="923"/>
      <c r="BH121" s="923"/>
      <c r="BI121" s="923"/>
      <c r="BJ121" s="923"/>
      <c r="BK121" s="923"/>
      <c r="BL121" s="923"/>
      <c r="BM121" s="923"/>
      <c r="BN121" s="923"/>
      <c r="BO121" s="923"/>
      <c r="BP121" s="924"/>
      <c r="BQ121" s="925">
        <v>195621</v>
      </c>
      <c r="BR121" s="926"/>
      <c r="BS121" s="926"/>
      <c r="BT121" s="926"/>
      <c r="BU121" s="926"/>
      <c r="BV121" s="926">
        <v>155640</v>
      </c>
      <c r="BW121" s="926"/>
      <c r="BX121" s="926"/>
      <c r="BY121" s="926"/>
      <c r="BZ121" s="926"/>
      <c r="CA121" s="926">
        <v>121239</v>
      </c>
      <c r="CB121" s="926"/>
      <c r="CC121" s="926"/>
      <c r="CD121" s="926"/>
      <c r="CE121" s="926"/>
      <c r="CF121" s="920">
        <v>0.6</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3888805</v>
      </c>
      <c r="DH121" s="926"/>
      <c r="DI121" s="926"/>
      <c r="DJ121" s="926"/>
      <c r="DK121" s="926"/>
      <c r="DL121" s="926">
        <v>3823354</v>
      </c>
      <c r="DM121" s="926"/>
      <c r="DN121" s="926"/>
      <c r="DO121" s="926"/>
      <c r="DP121" s="926"/>
      <c r="DQ121" s="926">
        <v>2736021</v>
      </c>
      <c r="DR121" s="926"/>
      <c r="DS121" s="926"/>
      <c r="DT121" s="926"/>
      <c r="DU121" s="926"/>
      <c r="DV121" s="927">
        <v>12.7</v>
      </c>
      <c r="DW121" s="927"/>
      <c r="DX121" s="927"/>
      <c r="DY121" s="927"/>
      <c r="DZ121" s="928"/>
    </row>
    <row r="122" spans="1:130" s="218" customFormat="1" ht="26.25" customHeight="1" x14ac:dyDescent="0.15">
      <c r="A122" s="1057"/>
      <c r="B122" s="949"/>
      <c r="C122" s="922" t="s">
        <v>438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457</v>
      </c>
      <c r="BA122" s="965"/>
      <c r="BB122" s="965"/>
      <c r="BC122" s="965"/>
      <c r="BD122" s="965"/>
      <c r="BE122" s="965"/>
      <c r="BF122" s="965"/>
      <c r="BG122" s="965"/>
      <c r="BH122" s="965"/>
      <c r="BI122" s="965"/>
      <c r="BJ122" s="965"/>
      <c r="BK122" s="965"/>
      <c r="BL122" s="965"/>
      <c r="BM122" s="965"/>
      <c r="BN122" s="965"/>
      <c r="BO122" s="965"/>
      <c r="BP122" s="966"/>
      <c r="BQ122" s="999">
        <v>45428017</v>
      </c>
      <c r="BR122" s="1000"/>
      <c r="BS122" s="1000"/>
      <c r="BT122" s="1000"/>
      <c r="BU122" s="1000"/>
      <c r="BV122" s="1000">
        <v>42633644</v>
      </c>
      <c r="BW122" s="1000"/>
      <c r="BX122" s="1000"/>
      <c r="BY122" s="1000"/>
      <c r="BZ122" s="1000"/>
      <c r="CA122" s="1000">
        <v>41014355</v>
      </c>
      <c r="CB122" s="1000"/>
      <c r="CC122" s="1000"/>
      <c r="CD122" s="1000"/>
      <c r="CE122" s="1000"/>
      <c r="CF122" s="1017">
        <v>190.9</v>
      </c>
      <c r="CG122" s="1018"/>
      <c r="CH122" s="1018"/>
      <c r="CI122" s="1018"/>
      <c r="CJ122" s="1018"/>
      <c r="CK122" s="1009"/>
      <c r="CL122" s="1010"/>
      <c r="CM122" s="1010"/>
      <c r="CN122" s="1010"/>
      <c r="CO122" s="1011"/>
      <c r="CP122" s="1019" t="s">
        <v>402</v>
      </c>
      <c r="CQ122" s="1020"/>
      <c r="CR122" s="1020"/>
      <c r="CS122" s="1020"/>
      <c r="CT122" s="1020"/>
      <c r="CU122" s="1020"/>
      <c r="CV122" s="1020"/>
      <c r="CW122" s="1020"/>
      <c r="CX122" s="1020"/>
      <c r="CY122" s="1020"/>
      <c r="CZ122" s="1020"/>
      <c r="DA122" s="1020"/>
      <c r="DB122" s="1020"/>
      <c r="DC122" s="1020"/>
      <c r="DD122" s="1020"/>
      <c r="DE122" s="1020"/>
      <c r="DF122" s="1021"/>
      <c r="DG122" s="925">
        <v>2633604</v>
      </c>
      <c r="DH122" s="926"/>
      <c r="DI122" s="926"/>
      <c r="DJ122" s="926"/>
      <c r="DK122" s="926"/>
      <c r="DL122" s="926">
        <v>2242766</v>
      </c>
      <c r="DM122" s="926"/>
      <c r="DN122" s="926"/>
      <c r="DO122" s="926"/>
      <c r="DP122" s="926"/>
      <c r="DQ122" s="926">
        <v>1836611</v>
      </c>
      <c r="DR122" s="926"/>
      <c r="DS122" s="926"/>
      <c r="DT122" s="926"/>
      <c r="DU122" s="926"/>
      <c r="DV122" s="927">
        <v>8.5</v>
      </c>
      <c r="DW122" s="927"/>
      <c r="DX122" s="927"/>
      <c r="DY122" s="927"/>
      <c r="DZ122" s="928"/>
    </row>
    <row r="123" spans="1:130" s="218" customFormat="1" ht="26.25" customHeight="1" x14ac:dyDescent="0.15">
      <c r="A123" s="1057"/>
      <c r="B123" s="949"/>
      <c r="C123" s="922" t="s">
        <v>444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10370</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458</v>
      </c>
      <c r="BP123" s="1005"/>
      <c r="BQ123" s="1063">
        <v>59483971</v>
      </c>
      <c r="BR123" s="1064"/>
      <c r="BS123" s="1064"/>
      <c r="BT123" s="1064"/>
      <c r="BU123" s="1064"/>
      <c r="BV123" s="1064">
        <v>55507212</v>
      </c>
      <c r="BW123" s="1064"/>
      <c r="BX123" s="1064"/>
      <c r="BY123" s="1064"/>
      <c r="BZ123" s="1064"/>
      <c r="CA123" s="1064">
        <v>54200650</v>
      </c>
      <c r="CB123" s="1064"/>
      <c r="CC123" s="1064"/>
      <c r="CD123" s="1064"/>
      <c r="CE123" s="1064"/>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v>154985</v>
      </c>
      <c r="DM123" s="959"/>
      <c r="DN123" s="959"/>
      <c r="DO123" s="959"/>
      <c r="DP123" s="960"/>
      <c r="DQ123" s="961">
        <v>207368</v>
      </c>
      <c r="DR123" s="959"/>
      <c r="DS123" s="959"/>
      <c r="DT123" s="959"/>
      <c r="DU123" s="960"/>
      <c r="DV123" s="962">
        <v>1</v>
      </c>
      <c r="DW123" s="963"/>
      <c r="DX123" s="963"/>
      <c r="DY123" s="963"/>
      <c r="DZ123" s="964"/>
    </row>
    <row r="124" spans="1:130" s="218" customFormat="1" ht="26.25" customHeight="1" thickBot="1" x14ac:dyDescent="0.2">
      <c r="A124" s="1057"/>
      <c r="B124" s="949"/>
      <c r="C124" s="922" t="s">
        <v>447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59.1</v>
      </c>
      <c r="BR124" s="1027"/>
      <c r="BS124" s="1027"/>
      <c r="BT124" s="1027"/>
      <c r="BU124" s="1027"/>
      <c r="BV124" s="1027">
        <v>54.3</v>
      </c>
      <c r="BW124" s="1027"/>
      <c r="BX124" s="1027"/>
      <c r="BY124" s="1027"/>
      <c r="BZ124" s="1027"/>
      <c r="CA124" s="1027">
        <v>43.9</v>
      </c>
      <c r="CB124" s="1027"/>
      <c r="CC124" s="1027"/>
      <c r="CD124" s="1027"/>
      <c r="CE124" s="1027"/>
      <c r="CF124" s="1028"/>
      <c r="CG124" s="1029"/>
      <c r="CH124" s="1029"/>
      <c r="CI124" s="1029"/>
      <c r="CJ124" s="1030"/>
      <c r="CK124" s="1012"/>
      <c r="CL124" s="1012"/>
      <c r="CM124" s="1012"/>
      <c r="CN124" s="1012"/>
      <c r="CO124" s="1013"/>
      <c r="CP124" s="1019" t="s">
        <v>460</v>
      </c>
      <c r="CQ124" s="1020"/>
      <c r="CR124" s="1020"/>
      <c r="CS124" s="1020"/>
      <c r="CT124" s="1020"/>
      <c r="CU124" s="1020"/>
      <c r="CV124" s="1020"/>
      <c r="CW124" s="1020"/>
      <c r="CX124" s="1020"/>
      <c r="CY124" s="1020"/>
      <c r="CZ124" s="1020"/>
      <c r="DA124" s="1020"/>
      <c r="DB124" s="1020"/>
      <c r="DC124" s="1020"/>
      <c r="DD124" s="1020"/>
      <c r="DE124" s="1020"/>
      <c r="DF124" s="1021"/>
      <c r="DG124" s="1004">
        <v>7417</v>
      </c>
      <c r="DH124" s="986"/>
      <c r="DI124" s="986"/>
      <c r="DJ124" s="986"/>
      <c r="DK124" s="987"/>
      <c r="DL124" s="985">
        <v>827113</v>
      </c>
      <c r="DM124" s="986"/>
      <c r="DN124" s="986"/>
      <c r="DO124" s="986"/>
      <c r="DP124" s="987"/>
      <c r="DQ124" s="985">
        <v>4915</v>
      </c>
      <c r="DR124" s="986"/>
      <c r="DS124" s="986"/>
      <c r="DT124" s="986"/>
      <c r="DU124" s="987"/>
      <c r="DV124" s="988">
        <v>0</v>
      </c>
      <c r="DW124" s="989"/>
      <c r="DX124" s="989"/>
      <c r="DY124" s="989"/>
      <c r="DZ124" s="990"/>
    </row>
    <row r="125" spans="1:130" s="218" customFormat="1" ht="26.25" customHeight="1" x14ac:dyDescent="0.15">
      <c r="A125" s="1057"/>
      <c r="B125" s="949"/>
      <c r="C125" s="922" t="s">
        <v>449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461</v>
      </c>
      <c r="CL125" s="1007"/>
      <c r="CM125" s="1007"/>
      <c r="CN125" s="1007"/>
      <c r="CO125" s="1008"/>
      <c r="CP125" s="929" t="s">
        <v>462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13277</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465</v>
      </c>
      <c r="AY127" s="1032"/>
      <c r="AZ127" s="1032"/>
      <c r="BA127" s="1032"/>
      <c r="BB127" s="1032"/>
      <c r="BC127" s="1032"/>
      <c r="BD127" s="1032"/>
      <c r="BE127" s="1033"/>
      <c r="BF127" s="1034" t="s">
        <v>466</v>
      </c>
      <c r="BG127" s="1032"/>
      <c r="BH127" s="1032"/>
      <c r="BI127" s="1032"/>
      <c r="BJ127" s="1032"/>
      <c r="BK127" s="1032"/>
      <c r="BL127" s="1033"/>
      <c r="BM127" s="1034" t="s">
        <v>467</v>
      </c>
      <c r="BN127" s="1032"/>
      <c r="BO127" s="1032"/>
      <c r="BP127" s="1032"/>
      <c r="BQ127" s="1032"/>
      <c r="BR127" s="1032"/>
      <c r="BS127" s="1033"/>
      <c r="BT127" s="1034" t="s">
        <v>468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470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471</v>
      </c>
      <c r="X128" s="1043"/>
      <c r="Y128" s="1043"/>
      <c r="Z128" s="1044"/>
      <c r="AA128" s="1045">
        <v>46700</v>
      </c>
      <c r="AB128" s="1046"/>
      <c r="AC128" s="1046"/>
      <c r="AD128" s="1046"/>
      <c r="AE128" s="1047"/>
      <c r="AF128" s="1048">
        <v>42319</v>
      </c>
      <c r="AG128" s="1046"/>
      <c r="AH128" s="1046"/>
      <c r="AI128" s="1046"/>
      <c r="AJ128" s="1047"/>
      <c r="AK128" s="1048">
        <v>96535</v>
      </c>
      <c r="AL128" s="1046"/>
      <c r="AM128" s="1046"/>
      <c r="AN128" s="1046"/>
      <c r="AO128" s="1047"/>
      <c r="AP128" s="1049"/>
      <c r="AQ128" s="1050"/>
      <c r="AR128" s="1050"/>
      <c r="AS128" s="1050"/>
      <c r="AT128" s="1051"/>
      <c r="AU128" s="220"/>
      <c r="AV128" s="220"/>
      <c r="AW128" s="220"/>
      <c r="AX128" s="896" t="s">
        <v>472</v>
      </c>
      <c r="AY128" s="897"/>
      <c r="AZ128" s="897"/>
      <c r="BA128" s="897"/>
      <c r="BB128" s="897"/>
      <c r="BC128" s="897"/>
      <c r="BD128" s="897"/>
      <c r="BE128" s="898"/>
      <c r="BF128" s="1052" t="s">
        <v>122</v>
      </c>
      <c r="BG128" s="1053"/>
      <c r="BH128" s="1053"/>
      <c r="BI128" s="1053"/>
      <c r="BJ128" s="1053"/>
      <c r="BK128" s="1053"/>
      <c r="BL128" s="1054"/>
      <c r="BM128" s="1052">
        <v>12.07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474</v>
      </c>
      <c r="X129" s="1071"/>
      <c r="Y129" s="1071"/>
      <c r="Z129" s="1072"/>
      <c r="AA129" s="958">
        <v>24696224</v>
      </c>
      <c r="AB129" s="959"/>
      <c r="AC129" s="959"/>
      <c r="AD129" s="959"/>
      <c r="AE129" s="960"/>
      <c r="AF129" s="961">
        <v>24834750</v>
      </c>
      <c r="AG129" s="959"/>
      <c r="AH129" s="959"/>
      <c r="AI129" s="959"/>
      <c r="AJ129" s="960"/>
      <c r="AK129" s="961">
        <v>25177647</v>
      </c>
      <c r="AL129" s="959"/>
      <c r="AM129" s="959"/>
      <c r="AN129" s="959"/>
      <c r="AO129" s="960"/>
      <c r="AP129" s="1073"/>
      <c r="AQ129" s="1074"/>
      <c r="AR129" s="1074"/>
      <c r="AS129" s="1074"/>
      <c r="AT129" s="1075"/>
      <c r="AU129" s="221"/>
      <c r="AV129" s="221"/>
      <c r="AW129" s="221"/>
      <c r="AX129" s="1065" t="s">
        <v>475</v>
      </c>
      <c r="AY129" s="923"/>
      <c r="AZ129" s="923"/>
      <c r="BA129" s="923"/>
      <c r="BB129" s="923"/>
      <c r="BC129" s="923"/>
      <c r="BD129" s="923"/>
      <c r="BE129" s="924"/>
      <c r="BF129" s="1066" t="s">
        <v>122</v>
      </c>
      <c r="BG129" s="1067"/>
      <c r="BH129" s="1067"/>
      <c r="BI129" s="1067"/>
      <c r="BJ129" s="1067"/>
      <c r="BK129" s="1067"/>
      <c r="BL129" s="1068"/>
      <c r="BM129" s="1066">
        <v>17.07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477</v>
      </c>
      <c r="X130" s="1071"/>
      <c r="Y130" s="1071"/>
      <c r="Z130" s="1072"/>
      <c r="AA130" s="958">
        <v>3991147</v>
      </c>
      <c r="AB130" s="959"/>
      <c r="AC130" s="959"/>
      <c r="AD130" s="959"/>
      <c r="AE130" s="960"/>
      <c r="AF130" s="961">
        <v>3820845</v>
      </c>
      <c r="AG130" s="959"/>
      <c r="AH130" s="959"/>
      <c r="AI130" s="959"/>
      <c r="AJ130" s="960"/>
      <c r="AK130" s="961">
        <v>3687817</v>
      </c>
      <c r="AL130" s="959"/>
      <c r="AM130" s="959"/>
      <c r="AN130" s="959"/>
      <c r="AO130" s="960"/>
      <c r="AP130" s="1073"/>
      <c r="AQ130" s="1074"/>
      <c r="AR130" s="1074"/>
      <c r="AS130" s="1074"/>
      <c r="AT130" s="1075"/>
      <c r="AU130" s="221"/>
      <c r="AV130" s="221"/>
      <c r="AW130" s="221"/>
      <c r="AX130" s="1065" t="s">
        <v>478</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479</v>
      </c>
      <c r="X131" s="1108"/>
      <c r="Y131" s="1108"/>
      <c r="Z131" s="1109"/>
      <c r="AA131" s="1004">
        <v>20705077</v>
      </c>
      <c r="AB131" s="986"/>
      <c r="AC131" s="986"/>
      <c r="AD131" s="986"/>
      <c r="AE131" s="987"/>
      <c r="AF131" s="985">
        <v>21013905</v>
      </c>
      <c r="AG131" s="986"/>
      <c r="AH131" s="986"/>
      <c r="AI131" s="986"/>
      <c r="AJ131" s="987"/>
      <c r="AK131" s="985">
        <v>21489830</v>
      </c>
      <c r="AL131" s="986"/>
      <c r="AM131" s="986"/>
      <c r="AN131" s="986"/>
      <c r="AO131" s="987"/>
      <c r="AP131" s="1110"/>
      <c r="AQ131" s="1111"/>
      <c r="AR131" s="1111"/>
      <c r="AS131" s="1111"/>
      <c r="AT131" s="1112"/>
      <c r="AU131" s="221"/>
      <c r="AV131" s="221"/>
      <c r="AW131" s="221"/>
      <c r="AX131" s="1083" t="s">
        <v>480</v>
      </c>
      <c r="AY131" s="726"/>
      <c r="AZ131" s="726"/>
      <c r="BA131" s="726"/>
      <c r="BB131" s="726"/>
      <c r="BC131" s="726"/>
      <c r="BD131" s="726"/>
      <c r="BE131" s="1036"/>
      <c r="BF131" s="1084">
        <v>43.9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482</v>
      </c>
      <c r="W132" s="1094"/>
      <c r="X132" s="1094"/>
      <c r="Y132" s="1094"/>
      <c r="Z132" s="1095"/>
      <c r="AA132" s="1096">
        <v>8.5894874960000003</v>
      </c>
      <c r="AB132" s="1097"/>
      <c r="AC132" s="1097"/>
      <c r="AD132" s="1097"/>
      <c r="AE132" s="1098"/>
      <c r="AF132" s="1099">
        <v>8.6273493670000008</v>
      </c>
      <c r="AG132" s="1097"/>
      <c r="AH132" s="1097"/>
      <c r="AI132" s="1097"/>
      <c r="AJ132" s="1098"/>
      <c r="AK132" s="1099">
        <v>7.3972060270000002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483</v>
      </c>
      <c r="W133" s="1077"/>
      <c r="X133" s="1077"/>
      <c r="Y133" s="1077"/>
      <c r="Z133" s="1078"/>
      <c r="AA133" s="1079">
        <v>8.1</v>
      </c>
      <c r="AB133" s="1080"/>
      <c r="AC133" s="1080"/>
      <c r="AD133" s="1080"/>
      <c r="AE133" s="1081"/>
      <c r="AF133" s="1079">
        <v>8</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xZXbZUgTOljIXI0XQ/cXMFJqYIp1fH0+BJGR/QBmC+QQyLIsfeupV6Cs9ABI7ptoOZIKO7YUYqa+kgAqv99MQ==" saltValue="6iGuehN4kJ0+mpaPRDiV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8" zoomScaleNormal="85" zoomScaleSheetLayoutView="98"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k8wGqrsrXgshvKUzvL01cXMEUl8Zpiky4ohscDO6A0tIiD7BBfdOyQ2rMlLetpwsVFGUXOY+A2qp4mfz6Jgcg==" saltValue="zvp+Gh8nufBiyhypsMjG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cuwvhdJro4hmTaUumDjcyJOx8STpYhUZ9Qd1i6U+NodEPDbhbBFD55mEShgb5JyabAoIMDKmQA4+fMF2o8QtA==" saltValue="huEbPeHoBlK5DovZTbK5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487</v>
      </c>
      <c r="AP7" s="260"/>
      <c r="AQ7" s="261" t="s">
        <v>488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489</v>
      </c>
      <c r="AQ8" s="267" t="s">
        <v>490</v>
      </c>
      <c r="AR8" s="268" t="s">
        <v>491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492</v>
      </c>
      <c r="AL9" s="1117"/>
      <c r="AM9" s="1117"/>
      <c r="AN9" s="1118"/>
      <c r="AO9" s="269">
        <v>7888021</v>
      </c>
      <c r="AP9" s="269">
        <v>97425</v>
      </c>
      <c r="AQ9" s="270">
        <v>80646</v>
      </c>
      <c r="AR9" s="271">
        <v>20.8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493</v>
      </c>
      <c r="AL10" s="1117"/>
      <c r="AM10" s="1117"/>
      <c r="AN10" s="1118"/>
      <c r="AO10" s="272">
        <v>3722</v>
      </c>
      <c r="AP10" s="272">
        <v>46</v>
      </c>
      <c r="AQ10" s="273">
        <v>6637</v>
      </c>
      <c r="AR10" s="274">
        <v>-99.3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494</v>
      </c>
      <c r="AL11" s="1117"/>
      <c r="AM11" s="1117"/>
      <c r="AN11" s="1118"/>
      <c r="AO11" s="272">
        <v>32275</v>
      </c>
      <c r="AP11" s="272">
        <v>399</v>
      </c>
      <c r="AQ11" s="273">
        <v>1119</v>
      </c>
      <c r="AR11" s="274">
        <v>-64.3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495</v>
      </c>
      <c r="AL12" s="1117"/>
      <c r="AM12" s="1117"/>
      <c r="AN12" s="1118"/>
      <c r="AO12" s="272" t="s">
        <v>496</v>
      </c>
      <c r="AP12" s="272" t="s">
        <v>496</v>
      </c>
      <c r="AQ12" s="273">
        <v>8</v>
      </c>
      <c r="AR12" s="274" t="s">
        <v>496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497</v>
      </c>
      <c r="AL13" s="1117"/>
      <c r="AM13" s="1117"/>
      <c r="AN13" s="1118"/>
      <c r="AO13" s="272">
        <v>463289</v>
      </c>
      <c r="AP13" s="272">
        <v>5722</v>
      </c>
      <c r="AQ13" s="273">
        <v>2502</v>
      </c>
      <c r="AR13" s="274">
        <v>128.69999999999999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498</v>
      </c>
      <c r="AL14" s="1117"/>
      <c r="AM14" s="1117"/>
      <c r="AN14" s="1118"/>
      <c r="AO14" s="272">
        <v>274978</v>
      </c>
      <c r="AP14" s="272">
        <v>3396</v>
      </c>
      <c r="AQ14" s="273">
        <v>1863</v>
      </c>
      <c r="AR14" s="274">
        <v>82.3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499</v>
      </c>
      <c r="AL15" s="1120"/>
      <c r="AM15" s="1120"/>
      <c r="AN15" s="1121"/>
      <c r="AO15" s="272">
        <v>-644298</v>
      </c>
      <c r="AP15" s="272">
        <v>-7958</v>
      </c>
      <c r="AQ15" s="273">
        <v>-4800</v>
      </c>
      <c r="AR15" s="274">
        <v>65.8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8017987</v>
      </c>
      <c r="AP16" s="272">
        <v>99030</v>
      </c>
      <c r="AQ16" s="273">
        <v>87975</v>
      </c>
      <c r="AR16" s="274">
        <v>12.6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504</v>
      </c>
      <c r="AL21" s="1123"/>
      <c r="AM21" s="1123"/>
      <c r="AN21" s="1124"/>
      <c r="AO21" s="285">
        <v>9.65</v>
      </c>
      <c r="AP21" s="286">
        <v>7.71</v>
      </c>
      <c r="AQ21" s="287">
        <v>1.94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505</v>
      </c>
      <c r="AL22" s="1123"/>
      <c r="AM22" s="1123"/>
      <c r="AN22" s="1124"/>
      <c r="AO22" s="290">
        <v>98.2</v>
      </c>
      <c r="AP22" s="291">
        <v>98.3</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487</v>
      </c>
      <c r="AP30" s="260"/>
      <c r="AQ30" s="261" t="s">
        <v>488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489</v>
      </c>
      <c r="AQ31" s="267" t="s">
        <v>490</v>
      </c>
      <c r="AR31" s="268" t="s">
        <v>491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509</v>
      </c>
      <c r="AL32" s="1131"/>
      <c r="AM32" s="1131"/>
      <c r="AN32" s="1132"/>
      <c r="AO32" s="300">
        <v>4651530</v>
      </c>
      <c r="AP32" s="300">
        <v>57451</v>
      </c>
      <c r="AQ32" s="301">
        <v>41451</v>
      </c>
      <c r="AR32" s="302">
        <v>38.6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510</v>
      </c>
      <c r="AL33" s="1131"/>
      <c r="AM33" s="1131"/>
      <c r="AN33" s="1132"/>
      <c r="AO33" s="300" t="s">
        <v>496</v>
      </c>
      <c r="AP33" s="300" t="s">
        <v>496</v>
      </c>
      <c r="AQ33" s="301" t="s">
        <v>496</v>
      </c>
      <c r="AR33" s="302" t="s">
        <v>496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511</v>
      </c>
      <c r="AL34" s="1131"/>
      <c r="AM34" s="1131"/>
      <c r="AN34" s="1132"/>
      <c r="AO34" s="300" t="s">
        <v>496</v>
      </c>
      <c r="AP34" s="300" t="s">
        <v>496</v>
      </c>
      <c r="AQ34" s="301">
        <v>35</v>
      </c>
      <c r="AR34" s="302" t="s">
        <v>496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512</v>
      </c>
      <c r="AL35" s="1131"/>
      <c r="AM35" s="1131"/>
      <c r="AN35" s="1132"/>
      <c r="AO35" s="300">
        <v>722469</v>
      </c>
      <c r="AP35" s="300">
        <v>8923</v>
      </c>
      <c r="AQ35" s="301">
        <v>11775</v>
      </c>
      <c r="AR35" s="302">
        <v>-24.2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513</v>
      </c>
      <c r="AL36" s="1131"/>
      <c r="AM36" s="1131"/>
      <c r="AN36" s="1132"/>
      <c r="AO36" s="300" t="s">
        <v>496</v>
      </c>
      <c r="AP36" s="300" t="s">
        <v>496</v>
      </c>
      <c r="AQ36" s="301">
        <v>2188</v>
      </c>
      <c r="AR36" s="302" t="s">
        <v>496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514</v>
      </c>
      <c r="AL37" s="1131"/>
      <c r="AM37" s="1131"/>
      <c r="AN37" s="1132"/>
      <c r="AO37" s="300" t="s">
        <v>496</v>
      </c>
      <c r="AP37" s="300" t="s">
        <v>496</v>
      </c>
      <c r="AQ37" s="301">
        <v>531</v>
      </c>
      <c r="AR37" s="302" t="s">
        <v>496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515</v>
      </c>
      <c r="AL38" s="1134"/>
      <c r="AM38" s="1134"/>
      <c r="AN38" s="1135"/>
      <c r="AO38" s="303" t="s">
        <v>496</v>
      </c>
      <c r="AP38" s="303" t="s">
        <v>496</v>
      </c>
      <c r="AQ38" s="304">
        <v>1</v>
      </c>
      <c r="AR38" s="292" t="s">
        <v>496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516</v>
      </c>
      <c r="AL39" s="1134"/>
      <c r="AM39" s="1134"/>
      <c r="AN39" s="1135"/>
      <c r="AO39" s="300">
        <v>-96535</v>
      </c>
      <c r="AP39" s="300">
        <v>-1192</v>
      </c>
      <c r="AQ39" s="301">
        <v>-5414</v>
      </c>
      <c r="AR39" s="302">
        <v>-78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517</v>
      </c>
      <c r="AL40" s="1131"/>
      <c r="AM40" s="1131"/>
      <c r="AN40" s="1132"/>
      <c r="AO40" s="300">
        <v>-3687817</v>
      </c>
      <c r="AP40" s="300">
        <v>-45548</v>
      </c>
      <c r="AQ40" s="301">
        <v>-35360</v>
      </c>
      <c r="AR40" s="302">
        <v>28.8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1589647</v>
      </c>
      <c r="AP41" s="300">
        <v>19634</v>
      </c>
      <c r="AQ41" s="301">
        <v>15207</v>
      </c>
      <c r="AR41" s="302">
        <v>29.1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487</v>
      </c>
      <c r="AN49" s="1127" t="s">
        <v>520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521</v>
      </c>
      <c r="AO50" s="317" t="s">
        <v>522</v>
      </c>
      <c r="AP50" s="318" t="s">
        <v>523</v>
      </c>
      <c r="AQ50" s="319" t="s">
        <v>524</v>
      </c>
      <c r="AR50" s="320" t="s">
        <v>525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4513683</v>
      </c>
      <c r="AN51" s="322">
        <v>52823</v>
      </c>
      <c r="AO51" s="323">
        <v>-58</v>
      </c>
      <c r="AP51" s="324">
        <v>63812</v>
      </c>
      <c r="AQ51" s="325">
        <v>2.2999999999999998</v>
      </c>
      <c r="AR51" s="326">
        <v>-60.3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2156972</v>
      </c>
      <c r="AN52" s="330">
        <v>25243</v>
      </c>
      <c r="AO52" s="331">
        <v>-72.099999999999994</v>
      </c>
      <c r="AP52" s="332">
        <v>33848</v>
      </c>
      <c r="AQ52" s="333">
        <v>-4.2</v>
      </c>
      <c r="AR52" s="334">
        <v>-67.900000000000006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3994202</v>
      </c>
      <c r="AN53" s="322">
        <v>47322</v>
      </c>
      <c r="AO53" s="323">
        <v>-10.4</v>
      </c>
      <c r="AP53" s="324">
        <v>54225</v>
      </c>
      <c r="AQ53" s="325">
        <v>-15</v>
      </c>
      <c r="AR53" s="326">
        <v>4.5999999999999996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2442331</v>
      </c>
      <c r="AN54" s="330">
        <v>28936</v>
      </c>
      <c r="AO54" s="331">
        <v>14.6</v>
      </c>
      <c r="AP54" s="332">
        <v>27337</v>
      </c>
      <c r="AQ54" s="333">
        <v>-19.2</v>
      </c>
      <c r="AR54" s="334">
        <v>33.799999999999997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4051981</v>
      </c>
      <c r="AN55" s="322">
        <v>48570</v>
      </c>
      <c r="AO55" s="323">
        <v>2.6</v>
      </c>
      <c r="AP55" s="324">
        <v>54016</v>
      </c>
      <c r="AQ55" s="325">
        <v>-0.4</v>
      </c>
      <c r="AR55" s="326">
        <v>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2173288</v>
      </c>
      <c r="AN56" s="330">
        <v>26050</v>
      </c>
      <c r="AO56" s="331">
        <v>-10</v>
      </c>
      <c r="AP56" s="332">
        <v>28078</v>
      </c>
      <c r="AQ56" s="333">
        <v>2.7</v>
      </c>
      <c r="AR56" s="334">
        <v>-12.7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4334043</v>
      </c>
      <c r="AN57" s="322">
        <v>52724</v>
      </c>
      <c r="AO57" s="323">
        <v>8.6</v>
      </c>
      <c r="AP57" s="324">
        <v>52786</v>
      </c>
      <c r="AQ57" s="325">
        <v>-2.2999999999999998</v>
      </c>
      <c r="AR57" s="326">
        <v>10.9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2805006</v>
      </c>
      <c r="AN58" s="330">
        <v>34123</v>
      </c>
      <c r="AO58" s="331">
        <v>31</v>
      </c>
      <c r="AP58" s="332">
        <v>28742</v>
      </c>
      <c r="AQ58" s="333">
        <v>2.4</v>
      </c>
      <c r="AR58" s="334">
        <v>28.6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7499016</v>
      </c>
      <c r="AN59" s="322">
        <v>92620</v>
      </c>
      <c r="AO59" s="323">
        <v>75.7</v>
      </c>
      <c r="AP59" s="324">
        <v>58465</v>
      </c>
      <c r="AQ59" s="325">
        <v>10.8</v>
      </c>
      <c r="AR59" s="326">
        <v>64.900000000000006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5680302</v>
      </c>
      <c r="AN60" s="330">
        <v>70158</v>
      </c>
      <c r="AO60" s="331">
        <v>105.6</v>
      </c>
      <c r="AP60" s="332">
        <v>34452</v>
      </c>
      <c r="AQ60" s="333">
        <v>19.899999999999999</v>
      </c>
      <c r="AR60" s="334">
        <v>85.7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4878585</v>
      </c>
      <c r="AN61" s="337">
        <v>58812</v>
      </c>
      <c r="AO61" s="338">
        <v>3.7</v>
      </c>
      <c r="AP61" s="339">
        <v>56661</v>
      </c>
      <c r="AQ61" s="340">
        <v>-0.9</v>
      </c>
      <c r="AR61" s="326">
        <v>4.5999999999999996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3051580</v>
      </c>
      <c r="AN62" s="330">
        <v>36902</v>
      </c>
      <c r="AO62" s="331">
        <v>13.8</v>
      </c>
      <c r="AP62" s="332">
        <v>30491</v>
      </c>
      <c r="AQ62" s="333">
        <v>0.3</v>
      </c>
      <c r="AR62" s="334">
        <v>13.5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t3waUaveNTOSRRlxLlaQZZqldQP4/h3L9+zswKAIqEeobLMaRU+XmzHVV9ll7OYwN00gOF30Rv54vFU+XctFA==" saltValue="b/UYMyDf8FpWRmZhwpx4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row r="121" spans="125:125" ht="13.5" hidden="1" customHeight="1" x14ac:dyDescent="0.15">
      <c r="DU121" s="247"/>
    </row>
  </sheetData>
  <sheetProtection algorithmName="SHA-512" hashValue="7eIuXEm4xRcwvS/5QuAhtNt/3fORD+jzrNaPqS9YbVEBHjVqFTcnGOxpMmUZvIsM041mMJB5ZgxbLmaGloqfIw==" saltValue="mn3CfjJYQtW0xYDOtABj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484</v>
      </c>
    </row>
  </sheetData>
  <sheetProtection algorithmName="SHA-512" hashValue="4COdxSmERaWGUdLq0MWjOXI0S0JcGjouKrjFfhEag3Tx5cfGVV7Gml+fsgYpW23oy8PiPZLFyTbrZLmhdJqW4Q==" saltValue="m39KLrf/AXxRsHBv+riG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25.83</v>
      </c>
      <c r="G47" s="12">
        <v>24.4</v>
      </c>
      <c r="H47" s="12">
        <v>25.61</v>
      </c>
      <c r="I47" s="12">
        <v>25.47</v>
      </c>
      <c r="J47" s="13">
        <v>25.94</v>
      </c>
    </row>
    <row r="48" spans="2:10" ht="57.75" customHeight="1" x14ac:dyDescent="0.15">
      <c r="B48" s="14"/>
      <c r="C48" s="1141" t="s">
        <v>4</v>
      </c>
      <c r="D48" s="1141"/>
      <c r="E48" s="1142"/>
      <c r="F48" s="15">
        <v>13.16</v>
      </c>
      <c r="G48" s="16">
        <v>16.12</v>
      </c>
      <c r="H48" s="16">
        <v>13.48</v>
      </c>
      <c r="I48" s="16">
        <v>13.55</v>
      </c>
      <c r="J48" s="17">
        <v>10.81</v>
      </c>
    </row>
    <row r="49" spans="2:10" ht="57.75" customHeight="1" thickBot="1" x14ac:dyDescent="0.2">
      <c r="B49" s="18"/>
      <c r="C49" s="1143" t="s">
        <v>5</v>
      </c>
      <c r="D49" s="1143"/>
      <c r="E49" s="1144"/>
      <c r="F49" s="19">
        <v>7.32</v>
      </c>
      <c r="G49" s="20">
        <v>3.69</v>
      </c>
      <c r="H49" s="20" t="s">
        <v>539</v>
      </c>
      <c r="I49" s="20">
        <v>7.26</v>
      </c>
      <c r="J49" s="21" t="s">
        <v>540</v>
      </c>
    </row>
    <row r="50" spans="2:10" x14ac:dyDescent="0.15"/>
  </sheetData>
  <sheetProtection algorithmName="SHA-512" hashValue="BaMWoLXMlynUTouFz7iV/es8smu8aVfhuYGk0/mbZuhm9DSpMhq7FLdgZpRsMQDLT3uXvkxIDD3smrSjOWfofg==" saltValue="3hWr0CC4IdZbSoE+dYlQ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青木佑佳</cp:lastModifiedBy>
  <cp:lastPrinted>2026-03-23T00:04:25Z</cp:lastPrinted>
  <dcterms:created xsi:type="dcterms:W3CDTF">2026-02-23T08:50:44Z</dcterms:created>
  <dcterms:modified xsi:type="dcterms:W3CDTF">2026-03-24T06:08:32Z</dcterms:modified>
  <cp:category/>
</cp:coreProperties>
</file>